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9510" windowHeight="3405" tabRatio="940" firstSheet="57" activeTab="65"/>
  </bookViews>
  <sheets>
    <sheet name="Молодежная 28" sheetId="1" r:id="rId1"/>
    <sheet name="Дружбы 22а" sheetId="2" r:id="rId2"/>
    <sheet name="Дружбы 22" sheetId="3" r:id="rId3"/>
    <sheet name="Дружбы 24" sheetId="4" r:id="rId4"/>
    <sheet name="Дружбы 26" sheetId="5" r:id="rId5"/>
    <sheet name="Комс 34" sheetId="6" r:id="rId6"/>
    <sheet name="Комс 37" sheetId="7" r:id="rId7"/>
    <sheet name="комс 39" sheetId="8" r:id="rId8"/>
    <sheet name="комс 40-1" sheetId="9" r:id="rId9"/>
    <sheet name="комс 40" sheetId="10" r:id="rId10"/>
    <sheet name="комс 41" sheetId="11" r:id="rId11"/>
    <sheet name="комс 42" sheetId="12" r:id="rId12"/>
    <sheet name="комс 43" sheetId="13" r:id="rId13"/>
    <sheet name="комс 45" sheetId="14" r:id="rId14"/>
    <sheet name="комс 47" sheetId="15" r:id="rId15"/>
    <sheet name="комс 32" sheetId="16" r:id="rId16"/>
    <sheet name="комс 45-1" sheetId="17" r:id="rId17"/>
    <sheet name="красноарм 125-1" sheetId="18" r:id="rId18"/>
    <sheet name="красноарм 22" sheetId="19" r:id="rId19"/>
    <sheet name="красноарм 50" sheetId="20" r:id="rId20"/>
    <sheet name="красноарм 54" sheetId="21" r:id="rId21"/>
    <sheet name="красноарм 55" sheetId="22" r:id="rId22"/>
    <sheet name="красноарм 63" sheetId="23" r:id="rId23"/>
    <sheet name="красноарм 65" sheetId="24" r:id="rId24"/>
    <sheet name="красноарм 125" sheetId="25" r:id="rId25"/>
    <sheet name="красноарм 127" sheetId="26" r:id="rId26"/>
    <sheet name="красноарм 129" sheetId="27" r:id="rId27"/>
    <sheet name="ленинская 109" sheetId="28" r:id="rId28"/>
    <sheet name="ленинская 111" sheetId="29" r:id="rId29"/>
    <sheet name="ленинская 130" sheetId="30" r:id="rId30"/>
    <sheet name="механиз 4" sheetId="31" r:id="rId31"/>
    <sheet name="мира 31" sheetId="32" r:id="rId32"/>
    <sheet name="мира 33" sheetId="33" r:id="rId33"/>
    <sheet name="мира 34" sheetId="34" r:id="rId34"/>
    <sheet name="мира 34-1" sheetId="35" r:id="rId35"/>
    <sheet name="мира 36" sheetId="36" r:id="rId36"/>
    <sheet name="мира 36-1" sheetId="37" r:id="rId37"/>
    <sheet name="мира 38" sheetId="38" r:id="rId38"/>
    <sheet name="мира 40" sheetId="39" r:id="rId39"/>
    <sheet name="мира 42" sheetId="40" r:id="rId40"/>
    <sheet name="мира 42-1" sheetId="41" r:id="rId41"/>
    <sheet name="мира 44" sheetId="42" r:id="rId42"/>
    <sheet name="мира 44-1" sheetId="43" r:id="rId43"/>
    <sheet name="мира 44-2" sheetId="44" r:id="rId44"/>
    <sheet name="Мира 46" sheetId="45" r:id="rId45"/>
    <sheet name="мира 46-1" sheetId="46" r:id="rId46"/>
    <sheet name="Мира 46-2" sheetId="47" r:id="rId47"/>
    <sheet name="Октяб 7" sheetId="48" r:id="rId48"/>
    <sheet name="парковый 3" sheetId="49" r:id="rId49"/>
    <sheet name="парковый 4" sheetId="50" r:id="rId50"/>
    <sheet name="пионер 36" sheetId="51" r:id="rId51"/>
    <sheet name="пионер 37" sheetId="52" r:id="rId52"/>
    <sheet name="пионер 39" sheetId="53" r:id="rId53"/>
    <sheet name="пионер 41" sheetId="54" r:id="rId54"/>
    <sheet name="пожар 9" sheetId="55" r:id="rId55"/>
    <sheet name="пожар 11" sheetId="56" r:id="rId56"/>
    <sheet name="пожар 14" sheetId="57" r:id="rId57"/>
    <sheet name="сов 128" sheetId="58" r:id="rId58"/>
    <sheet name="сов 131" sheetId="60" r:id="rId59"/>
    <sheet name="сов 128 б" sheetId="59" r:id="rId60"/>
    <sheet name="труда 11" sheetId="61" r:id="rId61"/>
    <sheet name="труда 12" sheetId="62" r:id="rId62"/>
    <sheet name="Центр 1" sheetId="63" r:id="rId63"/>
    <sheet name="центр 2" sheetId="64" r:id="rId64"/>
    <sheet name="Центр 2 а" sheetId="65" r:id="rId65"/>
    <sheet name="сводная таблица" sheetId="69" r:id="rId66"/>
    <sheet name="Центр 5 а" sheetId="66" r:id="rId67"/>
    <sheet name="школ 8 а" sheetId="67" r:id="rId68"/>
    <sheet name="юбил 1" sheetId="68" r:id="rId69"/>
    <sheet name="Мех-ров 2" sheetId="70" r:id="rId70"/>
    <sheet name="Центральный 3" sheetId="71" r:id="rId71"/>
    <sheet name="Лист3" sheetId="72" r:id="rId72"/>
  </sheets>
  <calcPr calcId="114210" refMode="R1C1"/>
</workbook>
</file>

<file path=xl/calcChain.xml><?xml version="1.0" encoding="utf-8"?>
<calcChain xmlns="http://schemas.openxmlformats.org/spreadsheetml/2006/main">
  <c r="M73" i="69"/>
  <c r="K19" i="71"/>
  <c r="J19"/>
  <c r="K72" i="69"/>
  <c r="H19" i="71"/>
  <c r="I72" i="69"/>
  <c r="G19" i="71"/>
  <c r="F19"/>
  <c r="G72" i="69"/>
  <c r="E19" i="71"/>
  <c r="D19"/>
  <c r="E72" i="69"/>
  <c r="C19" i="71"/>
  <c r="B19"/>
  <c r="C72" i="69"/>
  <c r="L18" i="71"/>
  <c r="I18"/>
  <c r="M18"/>
  <c r="L17"/>
  <c r="I17"/>
  <c r="M17"/>
  <c r="L16"/>
  <c r="I16"/>
  <c r="M16"/>
  <c r="L15"/>
  <c r="I15"/>
  <c r="M15"/>
  <c r="L14"/>
  <c r="I14"/>
  <c r="M14"/>
  <c r="L13"/>
  <c r="I13"/>
  <c r="M13"/>
  <c r="L12"/>
  <c r="I12"/>
  <c r="L11"/>
  <c r="I11"/>
  <c r="L10"/>
  <c r="I10"/>
  <c r="L9"/>
  <c r="I9"/>
  <c r="L8"/>
  <c r="I8"/>
  <c r="L7"/>
  <c r="I7"/>
  <c r="M7"/>
  <c r="K19" i="70"/>
  <c r="J19"/>
  <c r="K71" i="69"/>
  <c r="H19" i="70"/>
  <c r="I71" i="69"/>
  <c r="G19" i="70"/>
  <c r="F19"/>
  <c r="G71" i="69"/>
  <c r="E19" i="70"/>
  <c r="D19"/>
  <c r="E71" i="69"/>
  <c r="C19" i="70"/>
  <c r="B19"/>
  <c r="L18"/>
  <c r="I18"/>
  <c r="M18"/>
  <c r="L17"/>
  <c r="I17"/>
  <c r="M17"/>
  <c r="L16"/>
  <c r="I16"/>
  <c r="M16"/>
  <c r="L15"/>
  <c r="I15"/>
  <c r="M15"/>
  <c r="L14"/>
  <c r="I14"/>
  <c r="M14"/>
  <c r="L13"/>
  <c r="I13"/>
  <c r="M13"/>
  <c r="L12"/>
  <c r="I12"/>
  <c r="L11"/>
  <c r="I11"/>
  <c r="L10"/>
  <c r="I10"/>
  <c r="L9"/>
  <c r="I9"/>
  <c r="L8"/>
  <c r="I8"/>
  <c r="L7"/>
  <c r="I7"/>
  <c r="M8" i="12"/>
  <c r="M12" i="71"/>
  <c r="M12" i="70"/>
  <c r="M11"/>
  <c r="M11" i="71"/>
  <c r="M10"/>
  <c r="L19"/>
  <c r="M10" i="70"/>
  <c r="M9" i="71"/>
  <c r="I19"/>
  <c r="M9" i="70"/>
  <c r="L19"/>
  <c r="M8"/>
  <c r="M7"/>
  <c r="M8" i="71"/>
  <c r="I19" i="70"/>
  <c r="M7" i="54"/>
  <c r="L7"/>
  <c r="M7" i="31"/>
  <c r="L7"/>
  <c r="L7" i="36"/>
  <c r="L7" i="34"/>
  <c r="M19" i="71"/>
  <c r="J72" i="69"/>
  <c r="N72"/>
  <c r="M19" i="70"/>
  <c r="J71" i="69"/>
  <c r="N71"/>
  <c r="L7" i="6"/>
  <c r="J19" i="42"/>
  <c r="L7" i="38"/>
  <c r="L7" i="25"/>
  <c r="I10" i="9"/>
  <c r="I7" i="7"/>
  <c r="I8"/>
  <c r="I9"/>
  <c r="I10"/>
  <c r="I11"/>
  <c r="I12"/>
  <c r="I13"/>
  <c r="J19" i="31"/>
  <c r="F19" i="8"/>
  <c r="I18" i="55"/>
  <c r="J19" i="57"/>
  <c r="D19" i="34"/>
  <c r="D19" i="9"/>
  <c r="I14" i="7"/>
  <c r="I18"/>
  <c r="E19" i="66"/>
  <c r="E19" i="60"/>
  <c r="J19" i="53"/>
  <c r="B19"/>
  <c r="D19"/>
  <c r="F19"/>
  <c r="G19"/>
  <c r="H19"/>
  <c r="E19" i="51"/>
  <c r="G19" i="45"/>
  <c r="I15" i="7"/>
  <c r="J19" i="55"/>
  <c r="K19" i="56"/>
  <c r="J19" i="67"/>
  <c r="J19" i="68"/>
  <c r="J19" i="62"/>
  <c r="J19" i="58"/>
  <c r="J19" i="60"/>
  <c r="J19" i="59"/>
  <c r="J19" i="61"/>
  <c r="J19" i="54"/>
  <c r="J19" i="64"/>
  <c r="J19" i="66"/>
  <c r="J19" i="63"/>
  <c r="J19" i="65"/>
  <c r="J19" i="52"/>
  <c r="K54" i="69"/>
  <c r="J19" i="51"/>
  <c r="J19" i="50"/>
  <c r="J19" i="49"/>
  <c r="J19" i="48"/>
  <c r="J19" i="47"/>
  <c r="J19" i="46"/>
  <c r="J19" i="45"/>
  <c r="J19" i="44"/>
  <c r="J19" i="43"/>
  <c r="I15" i="42"/>
  <c r="J19" i="41"/>
  <c r="J19" i="40"/>
  <c r="J19" i="39"/>
  <c r="J19" i="38"/>
  <c r="J19" i="37"/>
  <c r="J19" i="36"/>
  <c r="J19" i="35"/>
  <c r="J19" i="34"/>
  <c r="J19" i="33"/>
  <c r="J19" i="32"/>
  <c r="J19" i="30"/>
  <c r="J19" i="29"/>
  <c r="I15"/>
  <c r="J19" i="28"/>
  <c r="J19" i="27"/>
  <c r="J19" i="26"/>
  <c r="J19" i="25"/>
  <c r="J19" i="24"/>
  <c r="J19" i="21"/>
  <c r="J19" i="20"/>
  <c r="J19" i="19"/>
  <c r="J19" i="18"/>
  <c r="J19" i="17"/>
  <c r="J19" i="16"/>
  <c r="J19" i="15"/>
  <c r="J19" i="14"/>
  <c r="J19" i="13"/>
  <c r="J19" i="12"/>
  <c r="J19" i="11"/>
  <c r="J19" i="10"/>
  <c r="K12" i="69"/>
  <c r="J19" i="9"/>
  <c r="J19" i="8"/>
  <c r="J19" i="7"/>
  <c r="J19" i="6"/>
  <c r="J19" i="5"/>
  <c r="J19" i="4"/>
  <c r="J19" i="3"/>
  <c r="J19" i="2"/>
  <c r="J19" i="1"/>
  <c r="J19" i="22"/>
  <c r="I8" i="68"/>
  <c r="I7"/>
  <c r="I7" i="67"/>
  <c r="I7" i="66"/>
  <c r="I7" i="65"/>
  <c r="I7" i="64"/>
  <c r="I7" i="63"/>
  <c r="I7" i="62"/>
  <c r="I7" i="61"/>
  <c r="I7" i="59"/>
  <c r="I7" i="60"/>
  <c r="I7" i="58"/>
  <c r="I8" i="57"/>
  <c r="I7"/>
  <c r="J7" i="56"/>
  <c r="I9" i="55"/>
  <c r="I7"/>
  <c r="I11" i="54"/>
  <c r="I10"/>
  <c r="I9"/>
  <c r="I8"/>
  <c r="I7"/>
  <c r="I7" i="53"/>
  <c r="I7" i="52"/>
  <c r="I7" i="51"/>
  <c r="I7" i="50"/>
  <c r="I7" i="49"/>
  <c r="I7" i="48"/>
  <c r="I7" i="47"/>
  <c r="I7" i="46"/>
  <c r="I7" i="45"/>
  <c r="I7" i="44"/>
  <c r="I7" i="43"/>
  <c r="I7" i="42"/>
  <c r="I7" i="41"/>
  <c r="I7" i="40"/>
  <c r="I7" i="39"/>
  <c r="I11" i="38"/>
  <c r="I10"/>
  <c r="I9"/>
  <c r="I8"/>
  <c r="I7"/>
  <c r="I7" i="37"/>
  <c r="I7" i="36"/>
  <c r="I7" i="35"/>
  <c r="I7" i="34"/>
  <c r="I7" i="33"/>
  <c r="I7" i="32"/>
  <c r="I16" i="7"/>
  <c r="I17"/>
  <c r="I7" i="31"/>
  <c r="I7" i="30"/>
  <c r="I7" i="29"/>
  <c r="I7" i="28"/>
  <c r="I7" i="27"/>
  <c r="I7" i="26"/>
  <c r="I7" i="25"/>
  <c r="M7"/>
  <c r="I7" i="24"/>
  <c r="I7" i="23"/>
  <c r="I7" i="22"/>
  <c r="I7" i="21"/>
  <c r="I7" i="20"/>
  <c r="I7" i="19"/>
  <c r="I7" i="18"/>
  <c r="I7" i="17"/>
  <c r="I7" i="16"/>
  <c r="I7" i="15"/>
  <c r="I7" i="14"/>
  <c r="I7" i="13"/>
  <c r="I10" i="12"/>
  <c r="I9"/>
  <c r="I8"/>
  <c r="I7"/>
  <c r="I7" i="11"/>
  <c r="I7" i="10"/>
  <c r="I11" i="9"/>
  <c r="I9"/>
  <c r="I8"/>
  <c r="I7"/>
  <c r="I7" i="8"/>
  <c r="I7" i="6"/>
  <c r="I7" i="5"/>
  <c r="I8" i="4"/>
  <c r="I7"/>
  <c r="I10" i="3"/>
  <c r="I7" i="2"/>
  <c r="I8" i="1"/>
  <c r="I7"/>
  <c r="I11" i="3"/>
  <c r="I9"/>
  <c r="I8"/>
  <c r="I7"/>
  <c r="E19" i="28"/>
  <c r="E19" i="26"/>
  <c r="E19" i="41"/>
  <c r="E19" i="44"/>
  <c r="F23" i="69"/>
  <c r="F15"/>
  <c r="I18" i="68"/>
  <c r="L17" i="66"/>
  <c r="L18"/>
  <c r="I16"/>
  <c r="I17"/>
  <c r="I18"/>
  <c r="I16" i="65"/>
  <c r="I17"/>
  <c r="I18"/>
  <c r="E19" i="63"/>
  <c r="I18" i="62"/>
  <c r="H19"/>
  <c r="G19"/>
  <c r="F19"/>
  <c r="D19"/>
  <c r="B19"/>
  <c r="L14" i="57"/>
  <c r="L15"/>
  <c r="L16"/>
  <c r="L17"/>
  <c r="L18"/>
  <c r="I14"/>
  <c r="I15"/>
  <c r="I16"/>
  <c r="I17"/>
  <c r="I18"/>
  <c r="J13" i="56"/>
  <c r="J15"/>
  <c r="J16"/>
  <c r="J17"/>
  <c r="J18"/>
  <c r="I13" i="54"/>
  <c r="I14"/>
  <c r="I15"/>
  <c r="I16"/>
  <c r="I17"/>
  <c r="I18"/>
  <c r="I14" i="51"/>
  <c r="I15"/>
  <c r="I16"/>
  <c r="I17"/>
  <c r="I18"/>
  <c r="L14" i="47"/>
  <c r="L15"/>
  <c r="L16"/>
  <c r="L17"/>
  <c r="L18"/>
  <c r="I14" i="46"/>
  <c r="I15"/>
  <c r="I16"/>
  <c r="I17"/>
  <c r="I18"/>
  <c r="L15" i="45"/>
  <c r="L16"/>
  <c r="L17"/>
  <c r="L18"/>
  <c r="I17" i="41"/>
  <c r="I13" i="38"/>
  <c r="I14"/>
  <c r="I15"/>
  <c r="I16"/>
  <c r="I17"/>
  <c r="I18"/>
  <c r="I15" i="36"/>
  <c r="I16"/>
  <c r="I17"/>
  <c r="I18"/>
  <c r="L15" i="32"/>
  <c r="L16"/>
  <c r="L17"/>
  <c r="L18"/>
  <c r="I17"/>
  <c r="M17"/>
  <c r="K19" i="28"/>
  <c r="I15" i="26"/>
  <c r="I16"/>
  <c r="I17"/>
  <c r="I18"/>
  <c r="I18" i="21"/>
  <c r="I17"/>
  <c r="I16"/>
  <c r="I18" i="16"/>
  <c r="I17"/>
  <c r="I16"/>
  <c r="I15"/>
  <c r="I14"/>
  <c r="I13" i="12"/>
  <c r="I18" i="10"/>
  <c r="I17"/>
  <c r="L18" i="9"/>
  <c r="L17"/>
  <c r="L16"/>
  <c r="I18"/>
  <c r="I17"/>
  <c r="I16"/>
  <c r="I15"/>
  <c r="I14"/>
  <c r="I13"/>
  <c r="I17" i="6"/>
  <c r="G19" i="5"/>
  <c r="I18" i="4"/>
  <c r="H19"/>
  <c r="G19"/>
  <c r="B19"/>
  <c r="I18" i="3"/>
  <c r="I17"/>
  <c r="I16"/>
  <c r="I15"/>
  <c r="I14"/>
  <c r="I13"/>
  <c r="I18" i="2"/>
  <c r="F19" i="24"/>
  <c r="F19" i="23"/>
  <c r="F19" i="22"/>
  <c r="D19"/>
  <c r="B19"/>
  <c r="K23" i="69"/>
  <c r="F19" i="21"/>
  <c r="G23" i="69"/>
  <c r="D19" i="21"/>
  <c r="E23" i="69"/>
  <c r="F19" i="20"/>
  <c r="D19" i="15"/>
  <c r="F19" i="13"/>
  <c r="I12" i="12"/>
  <c r="I11"/>
  <c r="G19"/>
  <c r="F19"/>
  <c r="D19"/>
  <c r="I12" i="9"/>
  <c r="G19" i="16"/>
  <c r="F19"/>
  <c r="M18" i="66"/>
  <c r="M15" i="57"/>
  <c r="I19" i="9"/>
  <c r="M19"/>
  <c r="F19" i="10"/>
  <c r="D19"/>
  <c r="B19"/>
  <c r="B19" i="17"/>
  <c r="D19" i="39"/>
  <c r="D19" i="37"/>
  <c r="I12" i="38"/>
  <c r="F19"/>
  <c r="D19" i="40"/>
  <c r="F19" i="47"/>
  <c r="E19" i="46"/>
  <c r="E19" i="43"/>
  <c r="H19" i="42"/>
  <c r="G19"/>
  <c r="B19"/>
  <c r="F19" i="41"/>
  <c r="D19"/>
  <c r="B19"/>
  <c r="F19" i="35"/>
  <c r="D19"/>
  <c r="F19" i="34"/>
  <c r="B19" i="32"/>
  <c r="H19" i="61"/>
  <c r="F19"/>
  <c r="D19"/>
  <c r="B19"/>
  <c r="D19" i="5"/>
  <c r="E19"/>
  <c r="H19"/>
  <c r="D19" i="2"/>
  <c r="B19"/>
  <c r="I12" i="3"/>
  <c r="I19"/>
  <c r="M19"/>
  <c r="D19"/>
  <c r="B19"/>
  <c r="H19" i="57"/>
  <c r="G19"/>
  <c r="F19"/>
  <c r="D19"/>
  <c r="B19"/>
  <c r="I19" i="56"/>
  <c r="I58" i="69"/>
  <c r="C19" i="56"/>
  <c r="H19" i="55"/>
  <c r="D19"/>
  <c r="B19"/>
  <c r="H19" i="58"/>
  <c r="F19"/>
  <c r="D19"/>
  <c r="B19"/>
  <c r="H19" i="59"/>
  <c r="F19"/>
  <c r="D19"/>
  <c r="B19"/>
  <c r="H19" i="60"/>
  <c r="G19"/>
  <c r="F19"/>
  <c r="D19"/>
  <c r="B19"/>
  <c r="H19" i="66"/>
  <c r="G19"/>
  <c r="F19"/>
  <c r="D19"/>
  <c r="B19"/>
  <c r="H19" i="65"/>
  <c r="G19"/>
  <c r="F19"/>
  <c r="D19"/>
  <c r="B19"/>
  <c r="H19" i="63"/>
  <c r="G19"/>
  <c r="F19"/>
  <c r="B19"/>
  <c r="F19" i="50"/>
  <c r="F19" i="49"/>
  <c r="I12" i="54"/>
  <c r="I19"/>
  <c r="F19"/>
  <c r="D19"/>
  <c r="B19"/>
  <c r="H19" i="51"/>
  <c r="D19"/>
  <c r="B19"/>
  <c r="F19" i="52"/>
  <c r="G54" i="69"/>
  <c r="D19" i="52"/>
  <c r="E54" i="69"/>
  <c r="D19" i="67"/>
  <c r="D19" i="1"/>
  <c r="J56" i="69"/>
  <c r="M19" i="54"/>
  <c r="E19" i="48"/>
  <c r="H19"/>
  <c r="D19"/>
  <c r="B19"/>
  <c r="H19" i="68"/>
  <c r="G19"/>
  <c r="F19"/>
  <c r="D19"/>
  <c r="B19"/>
  <c r="F19" i="30"/>
  <c r="F19" i="29"/>
  <c r="E19"/>
  <c r="D19"/>
  <c r="K30" i="69"/>
  <c r="F19" i="28"/>
  <c r="H19" i="64"/>
  <c r="I66" i="69"/>
  <c r="G19" i="64"/>
  <c r="F19"/>
  <c r="E19"/>
  <c r="D19"/>
  <c r="B19"/>
  <c r="M17" i="66"/>
  <c r="M16" i="9"/>
  <c r="M17"/>
  <c r="M18"/>
  <c r="M7" i="36"/>
  <c r="I8" i="55"/>
  <c r="I14" i="13"/>
  <c r="L8" i="54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K19"/>
  <c r="L18" i="33"/>
  <c r="G19"/>
  <c r="H35" i="69"/>
  <c r="F19" i="33"/>
  <c r="D19"/>
  <c r="B19"/>
  <c r="H19" i="32"/>
  <c r="I34" i="69"/>
  <c r="F19" i="32"/>
  <c r="D19"/>
  <c r="L18" i="31"/>
  <c r="D19"/>
  <c r="E33" i="69"/>
  <c r="L18" i="30"/>
  <c r="D19"/>
  <c r="L18" i="29"/>
  <c r="L18" i="28"/>
  <c r="D19"/>
  <c r="L18" i="17"/>
  <c r="F19"/>
  <c r="D19"/>
  <c r="K18" i="69"/>
  <c r="L18" i="16"/>
  <c r="M18"/>
  <c r="D19"/>
  <c r="B19"/>
  <c r="L18" i="15"/>
  <c r="F19"/>
  <c r="B19"/>
  <c r="L18" i="14"/>
  <c r="F19"/>
  <c r="D19"/>
  <c r="B19"/>
  <c r="L18" i="13"/>
  <c r="D19"/>
  <c r="B19"/>
  <c r="L18" i="12"/>
  <c r="K13" i="69"/>
  <c r="L18" i="11"/>
  <c r="F19"/>
  <c r="D19"/>
  <c r="L18" i="10"/>
  <c r="M18"/>
  <c r="F19" i="9"/>
  <c r="L18" i="8"/>
  <c r="D19"/>
  <c r="L18" i="7"/>
  <c r="F19"/>
  <c r="D19"/>
  <c r="L18" i="6"/>
  <c r="F19"/>
  <c r="D19"/>
  <c r="L18" i="5"/>
  <c r="F19"/>
  <c r="B19"/>
  <c r="C7" i="69"/>
  <c r="L18" i="4"/>
  <c r="M18"/>
  <c r="F19"/>
  <c r="D19"/>
  <c r="L18" i="3"/>
  <c r="M18"/>
  <c r="F19"/>
  <c r="L18" i="2"/>
  <c r="M18"/>
  <c r="F19"/>
  <c r="L18" i="1"/>
  <c r="F19"/>
  <c r="L18" i="27"/>
  <c r="F19"/>
  <c r="D19"/>
  <c r="L18" i="26"/>
  <c r="M18"/>
  <c r="F19"/>
  <c r="D19"/>
  <c r="B19"/>
  <c r="L18" i="25"/>
  <c r="F19"/>
  <c r="D19"/>
  <c r="B19"/>
  <c r="L18" i="24"/>
  <c r="D19"/>
  <c r="B19"/>
  <c r="D19" i="23"/>
  <c r="B19"/>
  <c r="L18" i="22"/>
  <c r="L18" i="21"/>
  <c r="M18"/>
  <c r="B19"/>
  <c r="C23" i="69"/>
  <c r="L18" i="20"/>
  <c r="D19"/>
  <c r="E22" i="69"/>
  <c r="B19" i="20"/>
  <c r="L18" i="19"/>
  <c r="F19"/>
  <c r="D19"/>
  <c r="E21" i="69"/>
  <c r="B19" i="19"/>
  <c r="L18" i="18"/>
  <c r="F19"/>
  <c r="D19"/>
  <c r="B19"/>
  <c r="L18" i="38"/>
  <c r="D19"/>
  <c r="L18" i="37"/>
  <c r="F19"/>
  <c r="G19"/>
  <c r="L18" i="36"/>
  <c r="M18"/>
  <c r="F19"/>
  <c r="D19"/>
  <c r="L18" i="35"/>
  <c r="G19"/>
  <c r="L18" i="34"/>
  <c r="B19"/>
  <c r="L18" i="46"/>
  <c r="M18"/>
  <c r="F19"/>
  <c r="G48" i="69"/>
  <c r="D19" i="46"/>
  <c r="F19" i="45"/>
  <c r="D19"/>
  <c r="L18" i="44"/>
  <c r="F19"/>
  <c r="D19"/>
  <c r="L18" i="43"/>
  <c r="F19"/>
  <c r="G45" i="69"/>
  <c r="D19" i="43"/>
  <c r="E45" i="69"/>
  <c r="L18" i="42"/>
  <c r="F19"/>
  <c r="G44" i="69"/>
  <c r="D19" i="42"/>
  <c r="L18" i="41"/>
  <c r="L18" i="40"/>
  <c r="F19"/>
  <c r="L18" i="39"/>
  <c r="F19"/>
  <c r="L18" i="68"/>
  <c r="M18"/>
  <c r="L18" i="67"/>
  <c r="F19"/>
  <c r="G69" i="69"/>
  <c r="L18" i="65"/>
  <c r="M18"/>
  <c r="L18" i="64"/>
  <c r="I18"/>
  <c r="L18" i="63"/>
  <c r="I18"/>
  <c r="D19"/>
  <c r="L18" i="62"/>
  <c r="M18"/>
  <c r="L18" i="61"/>
  <c r="L17"/>
  <c r="L16"/>
  <c r="L18" i="59"/>
  <c r="L17"/>
  <c r="L16"/>
  <c r="I17"/>
  <c r="M17"/>
  <c r="L18" i="60"/>
  <c r="L17"/>
  <c r="L16"/>
  <c r="I16"/>
  <c r="I17"/>
  <c r="I18"/>
  <c r="K60" i="69"/>
  <c r="L18" i="58"/>
  <c r="L17"/>
  <c r="L16"/>
  <c r="M16" i="57"/>
  <c r="M17"/>
  <c r="M18"/>
  <c r="M18" i="56"/>
  <c r="N18"/>
  <c r="M17"/>
  <c r="N17"/>
  <c r="M16"/>
  <c r="N16"/>
  <c r="G19"/>
  <c r="E19"/>
  <c r="E58" i="69"/>
  <c r="L17" i="55"/>
  <c r="L18"/>
  <c r="L16"/>
  <c r="F19"/>
  <c r="G57" i="69"/>
  <c r="L18" i="53"/>
  <c r="L17"/>
  <c r="L16"/>
  <c r="L18" i="52"/>
  <c r="L17"/>
  <c r="L16"/>
  <c r="B19"/>
  <c r="C54" i="69"/>
  <c r="L18" i="51"/>
  <c r="M18"/>
  <c r="L17"/>
  <c r="M17"/>
  <c r="L16"/>
  <c r="M16"/>
  <c r="F19"/>
  <c r="D19" i="47"/>
  <c r="L18" i="50"/>
  <c r="L17"/>
  <c r="D19"/>
  <c r="L16"/>
  <c r="I17"/>
  <c r="L18" i="49"/>
  <c r="L17"/>
  <c r="L16"/>
  <c r="D19"/>
  <c r="K50" i="69"/>
  <c r="L18" i="48"/>
  <c r="L17"/>
  <c r="L16"/>
  <c r="F19"/>
  <c r="L17" i="46"/>
  <c r="M17"/>
  <c r="L16"/>
  <c r="M16"/>
  <c r="L17" i="44"/>
  <c r="L16"/>
  <c r="I8"/>
  <c r="L17" i="43"/>
  <c r="L16"/>
  <c r="L17" i="42"/>
  <c r="L16"/>
  <c r="C19" i="41"/>
  <c r="L17"/>
  <c r="M17"/>
  <c r="L16"/>
  <c r="L17" i="40"/>
  <c r="L16"/>
  <c r="L17" i="39"/>
  <c r="L16"/>
  <c r="L17" i="38"/>
  <c r="M17"/>
  <c r="L16"/>
  <c r="L17" i="37"/>
  <c r="L16"/>
  <c r="L17" i="36"/>
  <c r="M17"/>
  <c r="L16"/>
  <c r="M16"/>
  <c r="L17" i="35"/>
  <c r="L16"/>
  <c r="L17" i="34"/>
  <c r="L16"/>
  <c r="L17" i="33"/>
  <c r="L16"/>
  <c r="I16" i="32"/>
  <c r="M16"/>
  <c r="L17" i="31"/>
  <c r="L16"/>
  <c r="L17" i="30"/>
  <c r="L16"/>
  <c r="L15"/>
  <c r="L17" i="29"/>
  <c r="L16"/>
  <c r="L17" i="28"/>
  <c r="L16"/>
  <c r="L17" i="27"/>
  <c r="L16"/>
  <c r="L17" i="26"/>
  <c r="M17"/>
  <c r="L16"/>
  <c r="M16"/>
  <c r="L17" i="25"/>
  <c r="L16"/>
  <c r="L17" i="24"/>
  <c r="L16"/>
  <c r="L17" i="23"/>
  <c r="L16"/>
  <c r="L17" i="22"/>
  <c r="L16"/>
  <c r="L17" i="21"/>
  <c r="M17"/>
  <c r="L16"/>
  <c r="M16"/>
  <c r="L17" i="20"/>
  <c r="L16"/>
  <c r="L17" i="19"/>
  <c r="L16"/>
  <c r="L17" i="18"/>
  <c r="L16"/>
  <c r="L17" i="17"/>
  <c r="L16"/>
  <c r="L17" i="16"/>
  <c r="M17"/>
  <c r="L16"/>
  <c r="M16"/>
  <c r="L17" i="15"/>
  <c r="L16"/>
  <c r="L17" i="14"/>
  <c r="L16"/>
  <c r="L17" i="13"/>
  <c r="L16"/>
  <c r="L17" i="12"/>
  <c r="L16"/>
  <c r="L17" i="11"/>
  <c r="L16"/>
  <c r="L17" i="10"/>
  <c r="M17"/>
  <c r="L17" i="8"/>
  <c r="L16"/>
  <c r="L17" i="7"/>
  <c r="L16"/>
  <c r="L17" i="6"/>
  <c r="M17"/>
  <c r="L16"/>
  <c r="L17" i="5"/>
  <c r="L16"/>
  <c r="L17" i="4"/>
  <c r="L16"/>
  <c r="L17" i="3"/>
  <c r="L16"/>
  <c r="L17" i="2"/>
  <c r="L16"/>
  <c r="L17" i="1"/>
  <c r="L16"/>
  <c r="L17" i="68"/>
  <c r="L16"/>
  <c r="I17"/>
  <c r="M17"/>
  <c r="I16"/>
  <c r="M16"/>
  <c r="L17" i="67"/>
  <c r="L16"/>
  <c r="L16" i="66"/>
  <c r="M16"/>
  <c r="L17" i="65"/>
  <c r="M17"/>
  <c r="L16"/>
  <c r="M16"/>
  <c r="L17" i="64"/>
  <c r="L16"/>
  <c r="I17"/>
  <c r="M17"/>
  <c r="I16"/>
  <c r="M16"/>
  <c r="L17" i="63"/>
  <c r="L16"/>
  <c r="I17"/>
  <c r="M17"/>
  <c r="I16"/>
  <c r="M16"/>
  <c r="L16" i="62"/>
  <c r="L17"/>
  <c r="I16"/>
  <c r="M16"/>
  <c r="I17"/>
  <c r="M17"/>
  <c r="L73" i="69"/>
  <c r="K70"/>
  <c r="I70"/>
  <c r="H70"/>
  <c r="G70"/>
  <c r="E70"/>
  <c r="C70"/>
  <c r="K69"/>
  <c r="E69"/>
  <c r="C68"/>
  <c r="K67"/>
  <c r="I67"/>
  <c r="H67"/>
  <c r="G67"/>
  <c r="E67"/>
  <c r="C67"/>
  <c r="K66"/>
  <c r="H66"/>
  <c r="G66"/>
  <c r="E66"/>
  <c r="K65"/>
  <c r="I65"/>
  <c r="H65"/>
  <c r="G65"/>
  <c r="E65"/>
  <c r="C65"/>
  <c r="K64"/>
  <c r="I64"/>
  <c r="H64"/>
  <c r="G64"/>
  <c r="E64"/>
  <c r="C64"/>
  <c r="K63"/>
  <c r="I63"/>
  <c r="G63"/>
  <c r="E63"/>
  <c r="C63"/>
  <c r="K62"/>
  <c r="I62"/>
  <c r="H62"/>
  <c r="G62"/>
  <c r="E62"/>
  <c r="C62"/>
  <c r="K61"/>
  <c r="G61"/>
  <c r="E61"/>
  <c r="C61"/>
  <c r="I60"/>
  <c r="G60"/>
  <c r="E60"/>
  <c r="C60"/>
  <c r="I59"/>
  <c r="H59"/>
  <c r="G59"/>
  <c r="E59"/>
  <c r="C59"/>
  <c r="K58"/>
  <c r="G58"/>
  <c r="C58"/>
  <c r="K57"/>
  <c r="I57"/>
  <c r="E57"/>
  <c r="C57"/>
  <c r="K56"/>
  <c r="N56"/>
  <c r="G56"/>
  <c r="E56"/>
  <c r="C56"/>
  <c r="K55"/>
  <c r="G55"/>
  <c r="E55"/>
  <c r="C55"/>
  <c r="H54"/>
  <c r="F54"/>
  <c r="D54"/>
  <c r="I53"/>
  <c r="C19" i="51"/>
  <c r="G53" i="69"/>
  <c r="E53"/>
  <c r="K19" i="51"/>
  <c r="K53" i="69"/>
  <c r="F53"/>
  <c r="D53"/>
  <c r="C53"/>
  <c r="K52"/>
  <c r="G52"/>
  <c r="E52"/>
  <c r="K51"/>
  <c r="G51"/>
  <c r="E51"/>
  <c r="G50"/>
  <c r="E50"/>
  <c r="C50"/>
  <c r="I8" i="47"/>
  <c r="K49" i="69"/>
  <c r="G49"/>
  <c r="E49"/>
  <c r="K48"/>
  <c r="E48"/>
  <c r="K47"/>
  <c r="G47"/>
  <c r="E47"/>
  <c r="K46"/>
  <c r="G46"/>
  <c r="E46"/>
  <c r="K45"/>
  <c r="K44"/>
  <c r="I44"/>
  <c r="H44"/>
  <c r="E44"/>
  <c r="C44"/>
  <c r="K43"/>
  <c r="G43"/>
  <c r="F43"/>
  <c r="E43"/>
  <c r="D43"/>
  <c r="K42"/>
  <c r="G42"/>
  <c r="E42"/>
  <c r="K41"/>
  <c r="G41"/>
  <c r="E41"/>
  <c r="K40"/>
  <c r="G40"/>
  <c r="E40"/>
  <c r="E39"/>
  <c r="K39"/>
  <c r="H39"/>
  <c r="G39"/>
  <c r="I8" i="36"/>
  <c r="G38" i="69"/>
  <c r="K38"/>
  <c r="E38"/>
  <c r="K37"/>
  <c r="H37"/>
  <c r="G37"/>
  <c r="E37"/>
  <c r="K36"/>
  <c r="G36"/>
  <c r="E36"/>
  <c r="C36"/>
  <c r="K35"/>
  <c r="G35"/>
  <c r="E35"/>
  <c r="C35"/>
  <c r="C19" i="32"/>
  <c r="D34" i="69"/>
  <c r="E19" i="32"/>
  <c r="F34" i="69"/>
  <c r="K34"/>
  <c r="G34"/>
  <c r="E34"/>
  <c r="C34"/>
  <c r="K33"/>
  <c r="K32"/>
  <c r="G32"/>
  <c r="E32"/>
  <c r="K31"/>
  <c r="G31"/>
  <c r="F31"/>
  <c r="E31"/>
  <c r="G30"/>
  <c r="E30"/>
  <c r="K29"/>
  <c r="G29"/>
  <c r="E29"/>
  <c r="K28"/>
  <c r="G28"/>
  <c r="E28"/>
  <c r="C28"/>
  <c r="K27"/>
  <c r="G27"/>
  <c r="E27"/>
  <c r="C27"/>
  <c r="K26"/>
  <c r="G26"/>
  <c r="E26"/>
  <c r="C26"/>
  <c r="G25"/>
  <c r="E25"/>
  <c r="C25"/>
  <c r="K24"/>
  <c r="G24"/>
  <c r="E24"/>
  <c r="C24"/>
  <c r="K22"/>
  <c r="G22"/>
  <c r="C22"/>
  <c r="K21"/>
  <c r="G21"/>
  <c r="C21"/>
  <c r="K20"/>
  <c r="G20"/>
  <c r="E20"/>
  <c r="C20"/>
  <c r="C19"/>
  <c r="C18"/>
  <c r="C17"/>
  <c r="C15"/>
  <c r="E14"/>
  <c r="G13"/>
  <c r="E13"/>
  <c r="K11"/>
  <c r="J11"/>
  <c r="G11"/>
  <c r="E11"/>
  <c r="K8"/>
  <c r="G8"/>
  <c r="E8"/>
  <c r="K7"/>
  <c r="I7"/>
  <c r="H7"/>
  <c r="G7"/>
  <c r="E7"/>
  <c r="C6"/>
  <c r="K5"/>
  <c r="G5"/>
  <c r="E5"/>
  <c r="D5"/>
  <c r="C5"/>
  <c r="K4"/>
  <c r="G4"/>
  <c r="E4"/>
  <c r="D4"/>
  <c r="C4"/>
  <c r="K3"/>
  <c r="G3"/>
  <c r="E3"/>
  <c r="K19" i="68"/>
  <c r="E19"/>
  <c r="F70" i="69"/>
  <c r="C19" i="68"/>
  <c r="D70" i="69"/>
  <c r="L15" i="68"/>
  <c r="I15"/>
  <c r="L14"/>
  <c r="I14"/>
  <c r="L13"/>
  <c r="I13"/>
  <c r="L12"/>
  <c r="I12"/>
  <c r="L11"/>
  <c r="I11"/>
  <c r="L10"/>
  <c r="I10"/>
  <c r="L9"/>
  <c r="I9"/>
  <c r="L8"/>
  <c r="M8"/>
  <c r="L7"/>
  <c r="K19" i="67"/>
  <c r="E19"/>
  <c r="F69" i="69"/>
  <c r="C19" i="67"/>
  <c r="D69" i="69"/>
  <c r="L15" i="67"/>
  <c r="L14"/>
  <c r="L13"/>
  <c r="L12"/>
  <c r="L11"/>
  <c r="L10"/>
  <c r="L9"/>
  <c r="L8"/>
  <c r="I8"/>
  <c r="L7"/>
  <c r="M7"/>
  <c r="K19" i="66"/>
  <c r="K68" i="69"/>
  <c r="G68"/>
  <c r="F68"/>
  <c r="E68"/>
  <c r="C19" i="66"/>
  <c r="D68" i="69"/>
  <c r="L15" i="66"/>
  <c r="L14"/>
  <c r="L13"/>
  <c r="L12"/>
  <c r="L11"/>
  <c r="L10"/>
  <c r="L9"/>
  <c r="L8"/>
  <c r="L7"/>
  <c r="K19" i="65"/>
  <c r="E19"/>
  <c r="F67" i="69"/>
  <c r="C19" i="65"/>
  <c r="D67" i="69"/>
  <c r="L15" i="65"/>
  <c r="L14"/>
  <c r="L13"/>
  <c r="L12"/>
  <c r="L11"/>
  <c r="L10"/>
  <c r="L9"/>
  <c r="L8"/>
  <c r="L7"/>
  <c r="K19" i="64"/>
  <c r="F66" i="69"/>
  <c r="C19" i="64"/>
  <c r="D66" i="69"/>
  <c r="L15" i="64"/>
  <c r="L14"/>
  <c r="L13"/>
  <c r="L12"/>
  <c r="L11"/>
  <c r="L10"/>
  <c r="L9"/>
  <c r="L8"/>
  <c r="L7"/>
  <c r="K19" i="63"/>
  <c r="F65" i="69"/>
  <c r="C19" i="63"/>
  <c r="D65" i="69"/>
  <c r="L15" i="63"/>
  <c r="L14"/>
  <c r="L13"/>
  <c r="L12"/>
  <c r="L11"/>
  <c r="L10"/>
  <c r="L9"/>
  <c r="L8"/>
  <c r="L7"/>
  <c r="K19" i="62"/>
  <c r="E19"/>
  <c r="F64" i="69"/>
  <c r="C19" i="62"/>
  <c r="D64" i="69"/>
  <c r="L15" i="62"/>
  <c r="L14"/>
  <c r="L13"/>
  <c r="L12"/>
  <c r="L11"/>
  <c r="L10"/>
  <c r="L9"/>
  <c r="L8"/>
  <c r="L7"/>
  <c r="K19" i="61"/>
  <c r="E19"/>
  <c r="F63" i="69"/>
  <c r="C19" i="61"/>
  <c r="D63" i="69"/>
  <c r="L15" i="61"/>
  <c r="L14"/>
  <c r="L13"/>
  <c r="L12"/>
  <c r="L11"/>
  <c r="L10"/>
  <c r="L9"/>
  <c r="L8"/>
  <c r="L7"/>
  <c r="K19" i="60"/>
  <c r="F62" i="69"/>
  <c r="C19" i="60"/>
  <c r="D62" i="69"/>
  <c r="L15" i="60"/>
  <c r="L14"/>
  <c r="L13"/>
  <c r="L12"/>
  <c r="L11"/>
  <c r="L10"/>
  <c r="L9"/>
  <c r="L8"/>
  <c r="L7"/>
  <c r="K19" i="59"/>
  <c r="E19"/>
  <c r="F61" i="69"/>
  <c r="C19" i="59"/>
  <c r="D61" i="69"/>
  <c r="L15" i="59"/>
  <c r="L14"/>
  <c r="L13"/>
  <c r="L12"/>
  <c r="L11"/>
  <c r="L10"/>
  <c r="L9"/>
  <c r="L8"/>
  <c r="L7"/>
  <c r="K19" i="58"/>
  <c r="E19"/>
  <c r="F60" i="69"/>
  <c r="C19" i="58"/>
  <c r="D60" i="69"/>
  <c r="L15" i="58"/>
  <c r="L14"/>
  <c r="L13"/>
  <c r="L12"/>
  <c r="L11"/>
  <c r="L10"/>
  <c r="L9"/>
  <c r="L8"/>
  <c r="I8"/>
  <c r="L7"/>
  <c r="M7"/>
  <c r="K19" i="57"/>
  <c r="E19"/>
  <c r="F59" i="69"/>
  <c r="C19" i="57"/>
  <c r="D59" i="69"/>
  <c r="M14" i="57"/>
  <c r="L13"/>
  <c r="L11"/>
  <c r="L10"/>
  <c r="L9"/>
  <c r="L8"/>
  <c r="L7"/>
  <c r="L19" i="56"/>
  <c r="F19"/>
  <c r="F58" i="69"/>
  <c r="D19" i="56"/>
  <c r="D58" i="69"/>
  <c r="M15" i="56"/>
  <c r="N15"/>
  <c r="M14"/>
  <c r="M13"/>
  <c r="M12"/>
  <c r="M11"/>
  <c r="M10"/>
  <c r="M9"/>
  <c r="M8"/>
  <c r="J8"/>
  <c r="M7"/>
  <c r="K19" i="55"/>
  <c r="E19"/>
  <c r="F57" i="69"/>
  <c r="C19" i="55"/>
  <c r="D57" i="69"/>
  <c r="L15" i="55"/>
  <c r="L14"/>
  <c r="L13"/>
  <c r="L12"/>
  <c r="L11"/>
  <c r="L10"/>
  <c r="L9"/>
  <c r="M9"/>
  <c r="L8"/>
  <c r="L7"/>
  <c r="M7"/>
  <c r="E19" i="54"/>
  <c r="F56" i="69"/>
  <c r="C19" i="54"/>
  <c r="D56" i="69"/>
  <c r="K19" i="53"/>
  <c r="E19"/>
  <c r="F55" i="69"/>
  <c r="C19" i="53"/>
  <c r="D55" i="69"/>
  <c r="L15" i="53"/>
  <c r="L14"/>
  <c r="L13"/>
  <c r="L12"/>
  <c r="L11"/>
  <c r="L10"/>
  <c r="L9"/>
  <c r="L8"/>
  <c r="L7"/>
  <c r="L15" i="52"/>
  <c r="L14"/>
  <c r="L13"/>
  <c r="L12"/>
  <c r="L11"/>
  <c r="L10"/>
  <c r="L9"/>
  <c r="L8"/>
  <c r="L7"/>
  <c r="L15" i="51"/>
  <c r="M15"/>
  <c r="L14"/>
  <c r="M14"/>
  <c r="L13"/>
  <c r="L12"/>
  <c r="L11"/>
  <c r="L10"/>
  <c r="L9"/>
  <c r="L8"/>
  <c r="L7"/>
  <c r="M7"/>
  <c r="K19" i="50"/>
  <c r="E19"/>
  <c r="F52" i="69"/>
  <c r="C19" i="50"/>
  <c r="D52" i="69"/>
  <c r="L15" i="50"/>
  <c r="L14"/>
  <c r="L13"/>
  <c r="L12"/>
  <c r="L11"/>
  <c r="L10"/>
  <c r="L9"/>
  <c r="L8"/>
  <c r="I8"/>
  <c r="L7"/>
  <c r="K19" i="49"/>
  <c r="E19"/>
  <c r="F51" i="69"/>
  <c r="C19" i="49"/>
  <c r="D51" i="69"/>
  <c r="L15" i="49"/>
  <c r="L14"/>
  <c r="L13"/>
  <c r="L12"/>
  <c r="L11"/>
  <c r="L10"/>
  <c r="L9"/>
  <c r="L8"/>
  <c r="L7"/>
  <c r="M7"/>
  <c r="K19" i="48"/>
  <c r="I50" i="69"/>
  <c r="F50"/>
  <c r="C19" i="48"/>
  <c r="D50" i="69"/>
  <c r="L15" i="48"/>
  <c r="L14"/>
  <c r="L13"/>
  <c r="L12"/>
  <c r="L11"/>
  <c r="L10"/>
  <c r="L9"/>
  <c r="L8"/>
  <c r="I8"/>
  <c r="L7"/>
  <c r="M7"/>
  <c r="K19" i="47"/>
  <c r="E19"/>
  <c r="F49" i="69"/>
  <c r="C19" i="47"/>
  <c r="D49" i="69"/>
  <c r="L13" i="47"/>
  <c r="L12"/>
  <c r="L11"/>
  <c r="L10"/>
  <c r="L9"/>
  <c r="L8"/>
  <c r="L7"/>
  <c r="M7"/>
  <c r="K19" i="46"/>
  <c r="F48" i="69"/>
  <c r="C19" i="46"/>
  <c r="D48" i="69"/>
  <c r="L15" i="46"/>
  <c r="M15"/>
  <c r="L14"/>
  <c r="M14"/>
  <c r="L13"/>
  <c r="L12"/>
  <c r="L11"/>
  <c r="L10"/>
  <c r="L9"/>
  <c r="L8"/>
  <c r="L7"/>
  <c r="E19" i="45"/>
  <c r="F47" i="69"/>
  <c r="C19" i="45"/>
  <c r="D47" i="69"/>
  <c r="L13" i="45"/>
  <c r="L12"/>
  <c r="L11"/>
  <c r="L10"/>
  <c r="L9"/>
  <c r="L8"/>
  <c r="L7"/>
  <c r="K19" i="44"/>
  <c r="F46" i="69"/>
  <c r="C19" i="44"/>
  <c r="D46" i="69"/>
  <c r="L15" i="44"/>
  <c r="L14"/>
  <c r="L13"/>
  <c r="L12"/>
  <c r="L11"/>
  <c r="L10"/>
  <c r="L9"/>
  <c r="L8"/>
  <c r="I9"/>
  <c r="L7"/>
  <c r="K19" i="43"/>
  <c r="F45" i="69"/>
  <c r="C19" i="43"/>
  <c r="D45" i="69"/>
  <c r="L15" i="43"/>
  <c r="L14"/>
  <c r="L13"/>
  <c r="L12"/>
  <c r="L11"/>
  <c r="L10"/>
  <c r="L9"/>
  <c r="L8"/>
  <c r="L7"/>
  <c r="K19" i="42"/>
  <c r="E19"/>
  <c r="F44" i="69"/>
  <c r="C19" i="42"/>
  <c r="D44" i="69"/>
  <c r="L15" i="42"/>
  <c r="L14"/>
  <c r="L13"/>
  <c r="L12"/>
  <c r="L11"/>
  <c r="L10"/>
  <c r="L9"/>
  <c r="L8"/>
  <c r="L7"/>
  <c r="L15" i="41"/>
  <c r="L14"/>
  <c r="L13"/>
  <c r="L12"/>
  <c r="L11"/>
  <c r="L10"/>
  <c r="L9"/>
  <c r="L8"/>
  <c r="L7"/>
  <c r="K19" i="40"/>
  <c r="E19"/>
  <c r="F42" i="69"/>
  <c r="C19" i="40"/>
  <c r="D42" i="69"/>
  <c r="L15" i="40"/>
  <c r="L14"/>
  <c r="L13"/>
  <c r="L12"/>
  <c r="L11"/>
  <c r="L10"/>
  <c r="L9"/>
  <c r="L8"/>
  <c r="L7"/>
  <c r="K19" i="39"/>
  <c r="E19"/>
  <c r="F41" i="69"/>
  <c r="C19" i="39"/>
  <c r="D41" i="69"/>
  <c r="L15" i="39"/>
  <c r="L14"/>
  <c r="L13"/>
  <c r="L12"/>
  <c r="L11"/>
  <c r="L10"/>
  <c r="L9"/>
  <c r="L8"/>
  <c r="L7"/>
  <c r="K19" i="38"/>
  <c r="E19"/>
  <c r="F40" i="69"/>
  <c r="C19" i="38"/>
  <c r="D40" i="69"/>
  <c r="L15" i="38"/>
  <c r="L14"/>
  <c r="L13"/>
  <c r="L12"/>
  <c r="G19"/>
  <c r="H40" i="69"/>
  <c r="L11" i="38"/>
  <c r="L10"/>
  <c r="L9"/>
  <c r="L8"/>
  <c r="K19" i="37"/>
  <c r="E19"/>
  <c r="F39" i="69"/>
  <c r="C19" i="37"/>
  <c r="D39" i="69"/>
  <c r="L15" i="37"/>
  <c r="L14"/>
  <c r="L13"/>
  <c r="L12"/>
  <c r="L11"/>
  <c r="L10"/>
  <c r="L9"/>
  <c r="L8"/>
  <c r="L7"/>
  <c r="K19" i="36"/>
  <c r="E19"/>
  <c r="C19"/>
  <c r="D38" i="69"/>
  <c r="L15" i="36"/>
  <c r="M15"/>
  <c r="L14"/>
  <c r="L13"/>
  <c r="L12"/>
  <c r="L11"/>
  <c r="L10"/>
  <c r="L9"/>
  <c r="L8"/>
  <c r="K19" i="35"/>
  <c r="E19"/>
  <c r="F37" i="69"/>
  <c r="C19" i="35"/>
  <c r="D37" i="69"/>
  <c r="L15" i="35"/>
  <c r="L14"/>
  <c r="L13"/>
  <c r="L12"/>
  <c r="L11"/>
  <c r="L10"/>
  <c r="L9"/>
  <c r="L8"/>
  <c r="L7"/>
  <c r="K19" i="34"/>
  <c r="E19"/>
  <c r="F36" i="69"/>
  <c r="C19" i="34"/>
  <c r="D36" i="69"/>
  <c r="L15" i="34"/>
  <c r="L14"/>
  <c r="L13"/>
  <c r="L12"/>
  <c r="L11"/>
  <c r="L10"/>
  <c r="L9"/>
  <c r="L8"/>
  <c r="I9"/>
  <c r="M9"/>
  <c r="K19" i="33"/>
  <c r="E19"/>
  <c r="F35" i="69"/>
  <c r="C19" i="33"/>
  <c r="D35" i="69"/>
  <c r="L15" i="33"/>
  <c r="L14"/>
  <c r="L13"/>
  <c r="L12"/>
  <c r="L11"/>
  <c r="L10"/>
  <c r="L9"/>
  <c r="L8"/>
  <c r="L7"/>
  <c r="K19" i="32"/>
  <c r="L14"/>
  <c r="L13"/>
  <c r="L12"/>
  <c r="L11"/>
  <c r="L10"/>
  <c r="L9"/>
  <c r="L8"/>
  <c r="I8"/>
  <c r="L7"/>
  <c r="M7"/>
  <c r="K19" i="31"/>
  <c r="F19"/>
  <c r="F33" i="69"/>
  <c r="E19" i="31"/>
  <c r="C19"/>
  <c r="D33" i="69"/>
  <c r="L15" i="31"/>
  <c r="L14"/>
  <c r="L13"/>
  <c r="L12"/>
  <c r="L11"/>
  <c r="L10"/>
  <c r="L9"/>
  <c r="L8"/>
  <c r="K19" i="30"/>
  <c r="G19"/>
  <c r="H32" i="69"/>
  <c r="E19" i="30"/>
  <c r="F32" i="69"/>
  <c r="C19" i="30"/>
  <c r="D32" i="69"/>
  <c r="L14" i="30"/>
  <c r="L13"/>
  <c r="L12"/>
  <c r="L11"/>
  <c r="L10"/>
  <c r="L9"/>
  <c r="L8"/>
  <c r="L7"/>
  <c r="K19" i="29"/>
  <c r="C19"/>
  <c r="D31" i="69"/>
  <c r="L15" i="29"/>
  <c r="M15"/>
  <c r="L14"/>
  <c r="L13"/>
  <c r="L12"/>
  <c r="L11"/>
  <c r="L10"/>
  <c r="L9"/>
  <c r="L8"/>
  <c r="L7"/>
  <c r="F30" i="69"/>
  <c r="C19" i="28"/>
  <c r="D30" i="69"/>
  <c r="L15" i="28"/>
  <c r="L14"/>
  <c r="L13"/>
  <c r="L12"/>
  <c r="L11"/>
  <c r="L10"/>
  <c r="L9"/>
  <c r="L8"/>
  <c r="L7"/>
  <c r="K19" i="27"/>
  <c r="E19"/>
  <c r="F29" i="69"/>
  <c r="C19" i="27"/>
  <c r="D29" i="69"/>
  <c r="L15" i="27"/>
  <c r="L14"/>
  <c r="L13"/>
  <c r="L12"/>
  <c r="I18"/>
  <c r="B19"/>
  <c r="C29" i="69"/>
  <c r="L11" i="27"/>
  <c r="I17"/>
  <c r="M17"/>
  <c r="L10"/>
  <c r="I16"/>
  <c r="L9"/>
  <c r="L8"/>
  <c r="I14"/>
  <c r="L7"/>
  <c r="M7"/>
  <c r="K19" i="26"/>
  <c r="F28" i="69"/>
  <c r="C19" i="26"/>
  <c r="D28" i="69"/>
  <c r="L15" i="26"/>
  <c r="M15"/>
  <c r="L14"/>
  <c r="L13"/>
  <c r="I13"/>
  <c r="L12"/>
  <c r="I12"/>
  <c r="L11"/>
  <c r="L10"/>
  <c r="I10"/>
  <c r="L9"/>
  <c r="L8"/>
  <c r="L7"/>
  <c r="K19" i="25"/>
  <c r="E19"/>
  <c r="F27" i="69"/>
  <c r="C19" i="25"/>
  <c r="D27" i="69"/>
  <c r="L15" i="25"/>
  <c r="L14"/>
  <c r="L13"/>
  <c r="L12"/>
  <c r="L11"/>
  <c r="L10"/>
  <c r="L9"/>
  <c r="I16"/>
  <c r="M16"/>
  <c r="L8"/>
  <c r="K19" i="24"/>
  <c r="E19"/>
  <c r="F26" i="69"/>
  <c r="C19" i="24"/>
  <c r="D26" i="69"/>
  <c r="L15" i="24"/>
  <c r="L14"/>
  <c r="L13"/>
  <c r="L12"/>
  <c r="L11"/>
  <c r="L10"/>
  <c r="L9"/>
  <c r="L8"/>
  <c r="I8"/>
  <c r="L7"/>
  <c r="M7"/>
  <c r="K19" i="23"/>
  <c r="E19"/>
  <c r="F25" i="69"/>
  <c r="C19" i="23"/>
  <c r="D25" i="69"/>
  <c r="L15" i="23"/>
  <c r="L14"/>
  <c r="L13"/>
  <c r="L12"/>
  <c r="L11"/>
  <c r="L10"/>
  <c r="L9"/>
  <c r="L8"/>
  <c r="I8"/>
  <c r="L7"/>
  <c r="K19" i="22"/>
  <c r="E19"/>
  <c r="F24" i="69"/>
  <c r="C19" i="22"/>
  <c r="D24" i="69"/>
  <c r="L15" i="22"/>
  <c r="L14"/>
  <c r="L13"/>
  <c r="L12"/>
  <c r="L11"/>
  <c r="L10"/>
  <c r="L9"/>
  <c r="L8"/>
  <c r="L7"/>
  <c r="L15" i="21"/>
  <c r="L14"/>
  <c r="L13"/>
  <c r="L12"/>
  <c r="L11"/>
  <c r="L10"/>
  <c r="L9"/>
  <c r="L8"/>
  <c r="L7"/>
  <c r="K19" i="20"/>
  <c r="E19"/>
  <c r="F22" i="69"/>
  <c r="C19" i="20"/>
  <c r="D22" i="69"/>
  <c r="L15" i="20"/>
  <c r="L14"/>
  <c r="L13"/>
  <c r="L12"/>
  <c r="L11"/>
  <c r="L10"/>
  <c r="L9"/>
  <c r="L8"/>
  <c r="G19"/>
  <c r="H22" i="69"/>
  <c r="L7" i="20"/>
  <c r="K19" i="19"/>
  <c r="E19"/>
  <c r="F21" i="69"/>
  <c r="C19" i="19"/>
  <c r="D21" i="69"/>
  <c r="L15" i="19"/>
  <c r="L14"/>
  <c r="L13"/>
  <c r="L12"/>
  <c r="L11"/>
  <c r="L10"/>
  <c r="L9"/>
  <c r="I15"/>
  <c r="L8"/>
  <c r="I8"/>
  <c r="L7"/>
  <c r="K19" i="18"/>
  <c r="E19"/>
  <c r="F20" i="69"/>
  <c r="C19" i="18"/>
  <c r="D20" i="69"/>
  <c r="L15" i="18"/>
  <c r="L14"/>
  <c r="L13"/>
  <c r="L12"/>
  <c r="L11"/>
  <c r="L10"/>
  <c r="L9"/>
  <c r="L8"/>
  <c r="L7"/>
  <c r="K19" i="17"/>
  <c r="K19" i="69"/>
  <c r="G19"/>
  <c r="E19" i="17"/>
  <c r="F19" i="69"/>
  <c r="E19"/>
  <c r="C19" i="17"/>
  <c r="D19" i="69"/>
  <c r="L15" i="17"/>
  <c r="L14"/>
  <c r="L13"/>
  <c r="L12"/>
  <c r="L11"/>
  <c r="L10"/>
  <c r="L9"/>
  <c r="L8"/>
  <c r="L7"/>
  <c r="K19" i="16"/>
  <c r="G18" i="69"/>
  <c r="E19" i="16"/>
  <c r="F18" i="69"/>
  <c r="E18"/>
  <c r="C19" i="16"/>
  <c r="D18" i="69"/>
  <c r="L15" i="16"/>
  <c r="M15"/>
  <c r="L14"/>
  <c r="M14"/>
  <c r="L13"/>
  <c r="L12"/>
  <c r="L11"/>
  <c r="L10"/>
  <c r="L9"/>
  <c r="L8"/>
  <c r="L7"/>
  <c r="K19" i="15"/>
  <c r="K17" i="69"/>
  <c r="G17"/>
  <c r="E19" i="15"/>
  <c r="F17" i="69"/>
  <c r="E17"/>
  <c r="C19" i="15"/>
  <c r="D17" i="69"/>
  <c r="L15" i="15"/>
  <c r="L14"/>
  <c r="L13"/>
  <c r="L12"/>
  <c r="L11"/>
  <c r="L10"/>
  <c r="L9"/>
  <c r="L8"/>
  <c r="L7"/>
  <c r="K19" i="14"/>
  <c r="K16" i="69"/>
  <c r="G16"/>
  <c r="E19" i="14"/>
  <c r="F16" i="69"/>
  <c r="E16"/>
  <c r="C19" i="14"/>
  <c r="D16" i="69"/>
  <c r="L15" i="14"/>
  <c r="L14"/>
  <c r="L13"/>
  <c r="L12"/>
  <c r="L11"/>
  <c r="I17"/>
  <c r="M17"/>
  <c r="L10"/>
  <c r="L9"/>
  <c r="L8"/>
  <c r="I8"/>
  <c r="M8"/>
  <c r="L7"/>
  <c r="K19" i="13"/>
  <c r="K15" i="69"/>
  <c r="G15"/>
  <c r="E15"/>
  <c r="C19" i="13"/>
  <c r="D15" i="69"/>
  <c r="L15" i="13"/>
  <c r="L14"/>
  <c r="L13"/>
  <c r="I16"/>
  <c r="L12"/>
  <c r="L11"/>
  <c r="L10"/>
  <c r="L9"/>
  <c r="I18"/>
  <c r="L8"/>
  <c r="L7"/>
  <c r="K19" i="12"/>
  <c r="K14" i="69"/>
  <c r="G14"/>
  <c r="E19" i="12"/>
  <c r="F14" i="69"/>
  <c r="C19" i="12"/>
  <c r="D14" i="69"/>
  <c r="L15" i="12"/>
  <c r="L14"/>
  <c r="L13"/>
  <c r="M13"/>
  <c r="L12"/>
  <c r="M12"/>
  <c r="L11"/>
  <c r="M11"/>
  <c r="L10"/>
  <c r="M10"/>
  <c r="L9"/>
  <c r="M9"/>
  <c r="L8"/>
  <c r="L7"/>
  <c r="K19" i="11"/>
  <c r="E19"/>
  <c r="F13" i="69"/>
  <c r="C19" i="11"/>
  <c r="D13" i="69"/>
  <c r="L15" i="11"/>
  <c r="L14"/>
  <c r="L13"/>
  <c r="L12"/>
  <c r="L11"/>
  <c r="L10"/>
  <c r="L9"/>
  <c r="L8"/>
  <c r="L7"/>
  <c r="M7"/>
  <c r="K19" i="10"/>
  <c r="G12" i="69"/>
  <c r="E19" i="10"/>
  <c r="F12" i="69"/>
  <c r="E12"/>
  <c r="C19" i="10"/>
  <c r="D12" i="69"/>
  <c r="L16" i="10"/>
  <c r="L15"/>
  <c r="L14"/>
  <c r="L13"/>
  <c r="L12"/>
  <c r="L11"/>
  <c r="L10"/>
  <c r="L9"/>
  <c r="L8"/>
  <c r="C12" i="69"/>
  <c r="L7" i="10"/>
  <c r="K19" i="9"/>
  <c r="E19"/>
  <c r="F11" i="69"/>
  <c r="C19" i="9"/>
  <c r="D11" i="69"/>
  <c r="L15" i="9"/>
  <c r="M15"/>
  <c r="L14"/>
  <c r="M14"/>
  <c r="L13"/>
  <c r="M13"/>
  <c r="L12"/>
  <c r="L11"/>
  <c r="M11"/>
  <c r="L10"/>
  <c r="M10"/>
  <c r="L9"/>
  <c r="L8"/>
  <c r="M8"/>
  <c r="L7"/>
  <c r="K19" i="8"/>
  <c r="K10" i="69"/>
  <c r="G10"/>
  <c r="E19" i="8"/>
  <c r="F10" i="69"/>
  <c r="E10"/>
  <c r="C19" i="8"/>
  <c r="D10" i="69"/>
  <c r="L15" i="8"/>
  <c r="L14"/>
  <c r="L13"/>
  <c r="L12"/>
  <c r="L11"/>
  <c r="L10"/>
  <c r="L9"/>
  <c r="L8"/>
  <c r="L7"/>
  <c r="K19" i="7"/>
  <c r="K9" i="69"/>
  <c r="G9"/>
  <c r="E19" i="7"/>
  <c r="F9" i="69"/>
  <c r="E9"/>
  <c r="C19" i="7"/>
  <c r="D9" i="69"/>
  <c r="L15" i="7"/>
  <c r="L14"/>
  <c r="L13"/>
  <c r="L12"/>
  <c r="L11"/>
  <c r="L10"/>
  <c r="L9"/>
  <c r="L8"/>
  <c r="L7"/>
  <c r="K19" i="6"/>
  <c r="E19"/>
  <c r="F8" i="69"/>
  <c r="C19" i="6"/>
  <c r="D8" i="69"/>
  <c r="L15" i="6"/>
  <c r="L14"/>
  <c r="L13"/>
  <c r="L12"/>
  <c r="L11"/>
  <c r="L10"/>
  <c r="L9"/>
  <c r="L8"/>
  <c r="K19" i="5"/>
  <c r="F7" i="69"/>
  <c r="C19" i="5"/>
  <c r="D7" i="69"/>
  <c r="L15" i="5"/>
  <c r="L14"/>
  <c r="L13"/>
  <c r="L12"/>
  <c r="L11"/>
  <c r="L10"/>
  <c r="L9"/>
  <c r="L8"/>
  <c r="I8"/>
  <c r="L7"/>
  <c r="K19" i="4"/>
  <c r="K6" i="69"/>
  <c r="G6"/>
  <c r="E19" i="4"/>
  <c r="F6" i="69"/>
  <c r="E6"/>
  <c r="C19" i="4"/>
  <c r="D6" i="69"/>
  <c r="L15" i="4"/>
  <c r="L14"/>
  <c r="L13"/>
  <c r="L12"/>
  <c r="L11"/>
  <c r="L10"/>
  <c r="L9"/>
  <c r="L8"/>
  <c r="M8"/>
  <c r="L7"/>
  <c r="K19" i="3"/>
  <c r="E19"/>
  <c r="F5" i="69"/>
  <c r="L15" i="3"/>
  <c r="L14"/>
  <c r="L13"/>
  <c r="L12"/>
  <c r="L11"/>
  <c r="L10"/>
  <c r="L9"/>
  <c r="L8"/>
  <c r="L7"/>
  <c r="K19" i="2"/>
  <c r="E19"/>
  <c r="F4" i="69"/>
  <c r="L15" i="2"/>
  <c r="L14"/>
  <c r="L13"/>
  <c r="L12"/>
  <c r="L11"/>
  <c r="L10"/>
  <c r="L9"/>
  <c r="L8"/>
  <c r="L7"/>
  <c r="K19" i="1"/>
  <c r="E19"/>
  <c r="F3" i="69"/>
  <c r="C19" i="1"/>
  <c r="D3" i="69"/>
  <c r="L15" i="1"/>
  <c r="L14"/>
  <c r="L13"/>
  <c r="L12"/>
  <c r="L11"/>
  <c r="L10"/>
  <c r="L9"/>
  <c r="L8"/>
  <c r="L7"/>
  <c r="M7"/>
  <c r="N11" i="69"/>
  <c r="M8" i="32"/>
  <c r="M8" i="55"/>
  <c r="M8" i="67"/>
  <c r="M18" i="64"/>
  <c r="M18" i="60"/>
  <c r="M17"/>
  <c r="M16"/>
  <c r="L19" i="12"/>
  <c r="I14" i="26"/>
  <c r="I8"/>
  <c r="M8"/>
  <c r="M14"/>
  <c r="K19" i="45"/>
  <c r="L14"/>
  <c r="M16" i="13"/>
  <c r="M16" i="27"/>
  <c r="M18"/>
  <c r="I9" i="14"/>
  <c r="M9"/>
  <c r="M14" i="27"/>
  <c r="I14" i="49"/>
  <c r="M14"/>
  <c r="J59" i="69"/>
  <c r="L19" i="39"/>
  <c r="L19" i="15"/>
  <c r="L19" i="17"/>
  <c r="L19" i="28"/>
  <c r="L19" i="62"/>
  <c r="L19" i="54"/>
  <c r="L19" i="13"/>
  <c r="L19" i="6"/>
  <c r="L19" i="8"/>
  <c r="L19" i="10"/>
  <c r="L19" i="21"/>
  <c r="L19" i="26"/>
  <c r="L19" i="29"/>
  <c r="L19" i="33"/>
  <c r="L19" i="35"/>
  <c r="L19" i="36"/>
  <c r="L19" i="38"/>
  <c r="L19" i="41"/>
  <c r="L19" i="44"/>
  <c r="L19" i="45"/>
  <c r="L19" i="47"/>
  <c r="L19" i="50"/>
  <c r="M12" i="9"/>
  <c r="L19"/>
  <c r="L19" i="37"/>
  <c r="L19" i="40"/>
  <c r="G19" i="44"/>
  <c r="H46" i="69"/>
  <c r="L19" i="32"/>
  <c r="M18" i="63"/>
  <c r="L19" i="34"/>
  <c r="L19" i="46"/>
  <c r="L19" i="60"/>
  <c r="I18" i="32"/>
  <c r="M18"/>
  <c r="L19" i="4"/>
  <c r="L19" i="55"/>
  <c r="L19" i="52"/>
  <c r="B19" i="67"/>
  <c r="C69" i="69"/>
  <c r="M8" i="1"/>
  <c r="L19" i="25"/>
  <c r="M8" i="48"/>
  <c r="L19" i="66"/>
  <c r="L19" i="67"/>
  <c r="I19" i="68"/>
  <c r="M17" i="50"/>
  <c r="H19" i="54"/>
  <c r="I56" i="69"/>
  <c r="G19" i="54"/>
  <c r="H56" i="69"/>
  <c r="L19" i="53"/>
  <c r="L19" i="68"/>
  <c r="I8" i="51"/>
  <c r="M8"/>
  <c r="F38" i="69"/>
  <c r="F73"/>
  <c r="L19" i="2"/>
  <c r="L19" i="3"/>
  <c r="M8" i="5"/>
  <c r="L19" i="14"/>
  <c r="L19" i="16"/>
  <c r="L19" i="18"/>
  <c r="L19" i="19"/>
  <c r="L19" i="20"/>
  <c r="L19" i="22"/>
  <c r="M8" i="24"/>
  <c r="M7" i="26"/>
  <c r="L19" i="27"/>
  <c r="L19" i="30"/>
  <c r="L19" i="31"/>
  <c r="L19" i="42"/>
  <c r="L19" i="43"/>
  <c r="M7" i="44"/>
  <c r="M9"/>
  <c r="L19" i="48"/>
  <c r="M7" i="53"/>
  <c r="M8" i="58"/>
  <c r="L19" i="63"/>
  <c r="L19" i="64"/>
  <c r="L19" i="65"/>
  <c r="M9" i="68"/>
  <c r="M10"/>
  <c r="M12"/>
  <c r="M13"/>
  <c r="M14"/>
  <c r="M15"/>
  <c r="M14" i="13"/>
  <c r="L19" i="61"/>
  <c r="L19" i="59"/>
  <c r="L19" i="58"/>
  <c r="J60" i="69"/>
  <c r="N60"/>
  <c r="M19" i="56"/>
  <c r="L19" i="49"/>
  <c r="L19" i="11"/>
  <c r="L19" i="5"/>
  <c r="M11" i="68"/>
  <c r="L19" i="51"/>
  <c r="M8" i="47"/>
  <c r="M8" i="44"/>
  <c r="I9" i="26"/>
  <c r="I18" i="25"/>
  <c r="M18"/>
  <c r="L19" i="24"/>
  <c r="L19" i="7"/>
  <c r="L19" i="1"/>
  <c r="D73" i="69"/>
  <c r="E73"/>
  <c r="M7" i="68"/>
  <c r="G19" i="67"/>
  <c r="H69" i="69"/>
  <c r="M7" i="66"/>
  <c r="I8"/>
  <c r="M8"/>
  <c r="M7" i="65"/>
  <c r="I8"/>
  <c r="M8"/>
  <c r="I15"/>
  <c r="M15"/>
  <c r="M7" i="64"/>
  <c r="I8"/>
  <c r="M7" i="63"/>
  <c r="I8"/>
  <c r="I15"/>
  <c r="M15"/>
  <c r="M7" i="62"/>
  <c r="I8"/>
  <c r="M8"/>
  <c r="M7" i="61"/>
  <c r="I8"/>
  <c r="M8"/>
  <c r="M7" i="60"/>
  <c r="I8"/>
  <c r="M8"/>
  <c r="M7" i="59"/>
  <c r="I8"/>
  <c r="M8"/>
  <c r="M7" i="57"/>
  <c r="M8"/>
  <c r="N7" i="56"/>
  <c r="N8"/>
  <c r="I8" i="53"/>
  <c r="M8"/>
  <c r="M7" i="52"/>
  <c r="I8"/>
  <c r="M7" i="50"/>
  <c r="M8"/>
  <c r="I9" i="49"/>
  <c r="M9"/>
  <c r="G19"/>
  <c r="H51" i="69"/>
  <c r="I8" i="49"/>
  <c r="M8"/>
  <c r="M7" i="46"/>
  <c r="I8"/>
  <c r="M8"/>
  <c r="M7" i="45"/>
  <c r="I8"/>
  <c r="M8"/>
  <c r="M7" i="43"/>
  <c r="I8"/>
  <c r="M8"/>
  <c r="M7" i="42"/>
  <c r="I8"/>
  <c r="M7" i="41"/>
  <c r="I8"/>
  <c r="M8"/>
  <c r="M7" i="40"/>
  <c r="I8"/>
  <c r="M8"/>
  <c r="M7" i="39"/>
  <c r="I8"/>
  <c r="M8"/>
  <c r="M7" i="38"/>
  <c r="M7" i="37"/>
  <c r="I8"/>
  <c r="M8" i="36"/>
  <c r="M7" i="35"/>
  <c r="I8"/>
  <c r="M8"/>
  <c r="I10" i="34"/>
  <c r="M10"/>
  <c r="I12"/>
  <c r="I11"/>
  <c r="M11"/>
  <c r="M7"/>
  <c r="I8"/>
  <c r="M8"/>
  <c r="M7" i="33"/>
  <c r="I8"/>
  <c r="M8"/>
  <c r="I10"/>
  <c r="M10"/>
  <c r="I15" i="32"/>
  <c r="M15"/>
  <c r="I13"/>
  <c r="M13"/>
  <c r="I8" i="31"/>
  <c r="M8"/>
  <c r="M7" i="30"/>
  <c r="I8"/>
  <c r="M8"/>
  <c r="M7" i="29"/>
  <c r="I8"/>
  <c r="M7" i="28"/>
  <c r="I8"/>
  <c r="H19"/>
  <c r="I30" i="69"/>
  <c r="I10" i="27"/>
  <c r="M10"/>
  <c r="I9"/>
  <c r="M9"/>
  <c r="I8"/>
  <c r="M8"/>
  <c r="M13" i="26"/>
  <c r="M10"/>
  <c r="G19"/>
  <c r="H28" i="69"/>
  <c r="I14" i="25"/>
  <c r="M14"/>
  <c r="I10"/>
  <c r="M10"/>
  <c r="I9"/>
  <c r="M9"/>
  <c r="G19"/>
  <c r="H27" i="69"/>
  <c r="I8" i="25"/>
  <c r="M8"/>
  <c r="I10" i="24"/>
  <c r="M10"/>
  <c r="I9"/>
  <c r="M9"/>
  <c r="I11"/>
  <c r="M11"/>
  <c r="G19"/>
  <c r="H26" i="69"/>
  <c r="M7" i="23"/>
  <c r="M8"/>
  <c r="M7" i="22"/>
  <c r="I8"/>
  <c r="G19"/>
  <c r="H24" i="69"/>
  <c r="M7" i="21"/>
  <c r="I8"/>
  <c r="M8"/>
  <c r="I15"/>
  <c r="M15"/>
  <c r="M7" i="20"/>
  <c r="I8"/>
  <c r="M8"/>
  <c r="M7" i="19"/>
  <c r="G19"/>
  <c r="H21" i="69"/>
  <c r="M7" i="18"/>
  <c r="I8"/>
  <c r="G19"/>
  <c r="H20" i="69"/>
  <c r="M7" i="17"/>
  <c r="I8"/>
  <c r="M8"/>
  <c r="G19"/>
  <c r="H19" i="69"/>
  <c r="M7" i="16"/>
  <c r="I8"/>
  <c r="M8"/>
  <c r="H18" i="69"/>
  <c r="M7" i="15"/>
  <c r="I8"/>
  <c r="G19"/>
  <c r="H17" i="69"/>
  <c r="M7" i="14"/>
  <c r="G19"/>
  <c r="H16" i="69"/>
  <c r="M7" i="13"/>
  <c r="I8"/>
  <c r="M8"/>
  <c r="G19"/>
  <c r="H15" i="69"/>
  <c r="I12" i="13"/>
  <c r="M7" i="12"/>
  <c r="I9" i="11"/>
  <c r="M9"/>
  <c r="I8"/>
  <c r="M8"/>
  <c r="G19"/>
  <c r="H13" i="69"/>
  <c r="M7" i="10"/>
  <c r="I8"/>
  <c r="M8"/>
  <c r="M7" i="9"/>
  <c r="I9" i="8"/>
  <c r="M9"/>
  <c r="M7"/>
  <c r="I8"/>
  <c r="M8"/>
  <c r="G19"/>
  <c r="H10" i="69"/>
  <c r="M7" i="7"/>
  <c r="M7" i="6"/>
  <c r="I8"/>
  <c r="M8"/>
  <c r="M7" i="5"/>
  <c r="I6" i="69"/>
  <c r="M7" i="4"/>
  <c r="M9" i="3"/>
  <c r="M7"/>
  <c r="I10" i="2"/>
  <c r="M10"/>
  <c r="M7"/>
  <c r="I9"/>
  <c r="M9"/>
  <c r="I8"/>
  <c r="M8"/>
  <c r="G19" i="27"/>
  <c r="H29" i="69"/>
  <c r="I15" i="27"/>
  <c r="M15"/>
  <c r="I18" i="31"/>
  <c r="M18"/>
  <c r="I17"/>
  <c r="M17"/>
  <c r="J9" i="56"/>
  <c r="N9"/>
  <c r="I16" i="61"/>
  <c r="M16"/>
  <c r="I15" i="49"/>
  <c r="M15"/>
  <c r="I16" i="31"/>
  <c r="M16"/>
  <c r="I9" i="1"/>
  <c r="M9"/>
  <c r="G19" i="23"/>
  <c r="H25" i="69"/>
  <c r="I14" i="23"/>
  <c r="I10" i="55"/>
  <c r="M10"/>
  <c r="B19" i="31"/>
  <c r="C33" i="69"/>
  <c r="I14" i="31"/>
  <c r="M14"/>
  <c r="I15"/>
  <c r="M15"/>
  <c r="J70" i="69"/>
  <c r="N70"/>
  <c r="M19" i="68"/>
  <c r="I16" i="17"/>
  <c r="M16"/>
  <c r="M9" i="26"/>
  <c r="I13" i="27"/>
  <c r="M13"/>
  <c r="H19" i="26"/>
  <c r="I28" i="69"/>
  <c r="I18" i="18"/>
  <c r="M18"/>
  <c r="H19"/>
  <c r="I20" i="69"/>
  <c r="I17" i="25"/>
  <c r="M17"/>
  <c r="H19"/>
  <c r="I27" i="69"/>
  <c r="M12" i="13"/>
  <c r="H19" i="10"/>
  <c r="I12" i="69"/>
  <c r="H19" i="39"/>
  <c r="G19"/>
  <c r="H41" i="69"/>
  <c r="H19" i="37"/>
  <c r="I39" i="69"/>
  <c r="H19" i="38"/>
  <c r="I40" i="69"/>
  <c r="H19" i="36"/>
  <c r="I38" i="69"/>
  <c r="G19" i="36"/>
  <c r="H38" i="69"/>
  <c r="G19" i="40"/>
  <c r="H42" i="69"/>
  <c r="H19" i="47"/>
  <c r="I49" i="69"/>
  <c r="H19" i="46"/>
  <c r="I48" i="69"/>
  <c r="G19" i="46"/>
  <c r="H48" i="69"/>
  <c r="H19" i="45"/>
  <c r="I47" i="69"/>
  <c r="H19" i="44"/>
  <c r="I46" i="69"/>
  <c r="H19" i="43"/>
  <c r="I45" i="69"/>
  <c r="G19" i="43"/>
  <c r="H45" i="69"/>
  <c r="I18" i="41"/>
  <c r="M18"/>
  <c r="G19"/>
  <c r="H43" i="69"/>
  <c r="I14" i="21"/>
  <c r="M14"/>
  <c r="I18" i="34"/>
  <c r="M18"/>
  <c r="M12"/>
  <c r="H19" i="2"/>
  <c r="I4" i="69"/>
  <c r="H19" i="50"/>
  <c r="I52" i="69"/>
  <c r="G19" i="52"/>
  <c r="H19" i="31"/>
  <c r="I33" i="69"/>
  <c r="H19" i="30"/>
  <c r="I32" i="69"/>
  <c r="I18" i="59"/>
  <c r="M18"/>
  <c r="I16"/>
  <c r="M16"/>
  <c r="I14" i="18"/>
  <c r="M14"/>
  <c r="I9" i="32"/>
  <c r="M9"/>
  <c r="I14" i="50"/>
  <c r="M14"/>
  <c r="G19"/>
  <c r="H52" i="69"/>
  <c r="G19" i="59"/>
  <c r="H61" i="69"/>
  <c r="G19" i="61"/>
  <c r="H63" i="69"/>
  <c r="I18" i="44"/>
  <c r="M18"/>
  <c r="I13" i="34"/>
  <c r="M13"/>
  <c r="I15"/>
  <c r="M15"/>
  <c r="I18" i="5"/>
  <c r="M18"/>
  <c r="I15" i="67"/>
  <c r="M15"/>
  <c r="M8" i="63"/>
  <c r="I16" i="52"/>
  <c r="M16"/>
  <c r="I15"/>
  <c r="M15"/>
  <c r="I12"/>
  <c r="I9" i="50"/>
  <c r="I9" i="47"/>
  <c r="M9"/>
  <c r="H47" i="69"/>
  <c r="I10" i="44"/>
  <c r="M10"/>
  <c r="I14"/>
  <c r="M14"/>
  <c r="I16"/>
  <c r="M16"/>
  <c r="I17" i="42"/>
  <c r="M17"/>
  <c r="I16" i="41"/>
  <c r="M16"/>
  <c r="M8" i="38"/>
  <c r="M8" i="37"/>
  <c r="I9" i="36"/>
  <c r="I14" i="34"/>
  <c r="M14"/>
  <c r="I17"/>
  <c r="M17"/>
  <c r="I16"/>
  <c r="M16"/>
  <c r="M8" i="28"/>
  <c r="I15" i="23"/>
  <c r="M15"/>
  <c r="I15" i="22"/>
  <c r="M15"/>
  <c r="I16" i="20"/>
  <c r="M16"/>
  <c r="M15" i="19"/>
  <c r="M8"/>
  <c r="I15" i="18"/>
  <c r="M15"/>
  <c r="I9"/>
  <c r="M9"/>
  <c r="I13"/>
  <c r="M13"/>
  <c r="I10"/>
  <c r="M10"/>
  <c r="I16"/>
  <c r="M16"/>
  <c r="I17"/>
  <c r="M17"/>
  <c r="M8"/>
  <c r="I10" i="16"/>
  <c r="M10"/>
  <c r="I11" i="13"/>
  <c r="M11"/>
  <c r="I16" i="10"/>
  <c r="M16"/>
  <c r="M9" i="9"/>
  <c r="I16" i="5"/>
  <c r="M16"/>
  <c r="I17"/>
  <c r="M17"/>
  <c r="I17" i="4"/>
  <c r="M17"/>
  <c r="M8" i="29"/>
  <c r="M8" i="15"/>
  <c r="M8" i="7"/>
  <c r="M8" i="3"/>
  <c r="M8" i="22"/>
  <c r="M8" i="42"/>
  <c r="M8" i="52"/>
  <c r="I9" i="21"/>
  <c r="M9"/>
  <c r="I10"/>
  <c r="M10"/>
  <c r="I13"/>
  <c r="M13"/>
  <c r="I15" i="17"/>
  <c r="M15"/>
  <c r="M8" i="64"/>
  <c r="I9" i="67"/>
  <c r="M9"/>
  <c r="I10"/>
  <c r="M10"/>
  <c r="I13"/>
  <c r="M13"/>
  <c r="I14"/>
  <c r="M14"/>
  <c r="I12"/>
  <c r="I11"/>
  <c r="M11"/>
  <c r="I12" i="66"/>
  <c r="I68" i="69"/>
  <c r="I14" i="66"/>
  <c r="M14"/>
  <c r="I9"/>
  <c r="M9"/>
  <c r="I13"/>
  <c r="M13"/>
  <c r="I11"/>
  <c r="M11"/>
  <c r="H68" i="69"/>
  <c r="I10" i="66"/>
  <c r="M10"/>
  <c r="I12" i="65"/>
  <c r="I10"/>
  <c r="M10"/>
  <c r="I14"/>
  <c r="M14"/>
  <c r="I9"/>
  <c r="I13"/>
  <c r="M13"/>
  <c r="I11"/>
  <c r="M11"/>
  <c r="I9" i="64"/>
  <c r="C66" i="69"/>
  <c r="J66"/>
  <c r="N66"/>
  <c r="I12" i="63"/>
  <c r="I10"/>
  <c r="M10"/>
  <c r="I14"/>
  <c r="M14"/>
  <c r="I9"/>
  <c r="I13"/>
  <c r="M13"/>
  <c r="I11"/>
  <c r="M11"/>
  <c r="I9" i="62"/>
  <c r="M9"/>
  <c r="I9" i="61"/>
  <c r="M9"/>
  <c r="I9" i="60"/>
  <c r="M9"/>
  <c r="I9" i="59"/>
  <c r="M9"/>
  <c r="I61" i="69"/>
  <c r="I9" i="58"/>
  <c r="I9" i="57"/>
  <c r="M9"/>
  <c r="I10" i="53"/>
  <c r="M10"/>
  <c r="I9"/>
  <c r="I10" i="52"/>
  <c r="M10"/>
  <c r="I14"/>
  <c r="M14"/>
  <c r="I9"/>
  <c r="M9"/>
  <c r="I13"/>
  <c r="M13"/>
  <c r="I11"/>
  <c r="M11"/>
  <c r="I9" i="51"/>
  <c r="M9"/>
  <c r="I10" i="50"/>
  <c r="M9"/>
  <c r="I10" i="49"/>
  <c r="I9" i="48"/>
  <c r="I10" i="47"/>
  <c r="M10"/>
  <c r="I9" i="46"/>
  <c r="M9"/>
  <c r="I9" i="45"/>
  <c r="M9"/>
  <c r="I11" i="44"/>
  <c r="M11"/>
  <c r="I9" i="43"/>
  <c r="M9"/>
  <c r="I9" i="42"/>
  <c r="M9"/>
  <c r="I9" i="41"/>
  <c r="M9"/>
  <c r="I9" i="40"/>
  <c r="M9"/>
  <c r="I9" i="39"/>
  <c r="M9"/>
  <c r="I41" i="69"/>
  <c r="M9" i="38"/>
  <c r="I9" i="37"/>
  <c r="M9"/>
  <c r="I10" i="36"/>
  <c r="M9"/>
  <c r="I9" i="35"/>
  <c r="M9"/>
  <c r="G19" i="34"/>
  <c r="H36" i="69"/>
  <c r="I9" i="33"/>
  <c r="M9"/>
  <c r="I11"/>
  <c r="M11"/>
  <c r="I13" i="31"/>
  <c r="M13"/>
  <c r="I12"/>
  <c r="I10"/>
  <c r="M10"/>
  <c r="I9"/>
  <c r="M9"/>
  <c r="G19"/>
  <c r="I11"/>
  <c r="M11"/>
  <c r="I9" i="30"/>
  <c r="M9"/>
  <c r="I9" i="29"/>
  <c r="M9"/>
  <c r="I10" i="28"/>
  <c r="M10"/>
  <c r="I9"/>
  <c r="M9"/>
  <c r="I11" i="27"/>
  <c r="I12"/>
  <c r="M12" i="26"/>
  <c r="I11"/>
  <c r="M11"/>
  <c r="I15" i="25"/>
  <c r="M15"/>
  <c r="I11"/>
  <c r="I13"/>
  <c r="M13"/>
  <c r="I12"/>
  <c r="I12" i="24"/>
  <c r="I9" i="23"/>
  <c r="I11"/>
  <c r="M11"/>
  <c r="I10"/>
  <c r="M10"/>
  <c r="M14"/>
  <c r="I13"/>
  <c r="M13"/>
  <c r="I12"/>
  <c r="I9" i="22"/>
  <c r="I11"/>
  <c r="M11"/>
  <c r="I10"/>
  <c r="M10"/>
  <c r="I14"/>
  <c r="M14"/>
  <c r="I13"/>
  <c r="M13"/>
  <c r="I12"/>
  <c r="I12" i="21"/>
  <c r="I11"/>
  <c r="M11"/>
  <c r="I9" i="20"/>
  <c r="M9"/>
  <c r="I11"/>
  <c r="M11"/>
  <c r="I12"/>
  <c r="I14"/>
  <c r="M14"/>
  <c r="I13"/>
  <c r="M13"/>
  <c r="I10"/>
  <c r="M10"/>
  <c r="I14" i="19"/>
  <c r="M14"/>
  <c r="I12"/>
  <c r="M12"/>
  <c r="I11"/>
  <c r="M11"/>
  <c r="I9"/>
  <c r="M9"/>
  <c r="I10"/>
  <c r="M10"/>
  <c r="I13"/>
  <c r="M13"/>
  <c r="I11" i="18"/>
  <c r="M11"/>
  <c r="I12"/>
  <c r="I9" i="17"/>
  <c r="M9"/>
  <c r="I13"/>
  <c r="M13"/>
  <c r="I10"/>
  <c r="M10"/>
  <c r="I14"/>
  <c r="M14"/>
  <c r="I12"/>
  <c r="I11"/>
  <c r="M11"/>
  <c r="I9" i="16"/>
  <c r="M9"/>
  <c r="I11"/>
  <c r="M11"/>
  <c r="I12"/>
  <c r="I9" i="15"/>
  <c r="I10"/>
  <c r="M10"/>
  <c r="I11"/>
  <c r="M11"/>
  <c r="I14"/>
  <c r="M14"/>
  <c r="I12"/>
  <c r="I13"/>
  <c r="M13"/>
  <c r="I16" i="14"/>
  <c r="M16"/>
  <c r="H19"/>
  <c r="I11"/>
  <c r="M11"/>
  <c r="I10"/>
  <c r="M10"/>
  <c r="I14"/>
  <c r="M14"/>
  <c r="C16" i="69"/>
  <c r="I12" i="14"/>
  <c r="I9" i="13"/>
  <c r="M9"/>
  <c r="I10"/>
  <c r="M10"/>
  <c r="H14" i="69"/>
  <c r="I10" i="11"/>
  <c r="I14" i="10"/>
  <c r="M14"/>
  <c r="I11"/>
  <c r="M11"/>
  <c r="I9"/>
  <c r="I15"/>
  <c r="M15"/>
  <c r="I13"/>
  <c r="M13"/>
  <c r="I12"/>
  <c r="I10"/>
  <c r="M10"/>
  <c r="I10" i="8"/>
  <c r="M10"/>
  <c r="M9" i="7"/>
  <c r="G19"/>
  <c r="H9" i="69"/>
  <c r="I9" i="6"/>
  <c r="I14" i="5"/>
  <c r="M14"/>
  <c r="I12"/>
  <c r="M12"/>
  <c r="I10"/>
  <c r="M10"/>
  <c r="I15"/>
  <c r="M15"/>
  <c r="I13"/>
  <c r="M13"/>
  <c r="I11"/>
  <c r="M11"/>
  <c r="I9"/>
  <c r="I14" i="4"/>
  <c r="M14"/>
  <c r="H6" i="69"/>
  <c r="I12" i="4"/>
  <c r="M12"/>
  <c r="I10"/>
  <c r="M10"/>
  <c r="I15"/>
  <c r="M15"/>
  <c r="I13"/>
  <c r="I11"/>
  <c r="M11"/>
  <c r="I9"/>
  <c r="M10" i="3"/>
  <c r="I11" i="2"/>
  <c r="M11"/>
  <c r="I11" i="55"/>
  <c r="M11"/>
  <c r="I10" i="1"/>
  <c r="I16" i="49"/>
  <c r="M16"/>
  <c r="I18" i="61"/>
  <c r="M18"/>
  <c r="I17"/>
  <c r="M17"/>
  <c r="J10" i="56"/>
  <c r="H19" i="1"/>
  <c r="I3" i="69"/>
  <c r="I18" i="1"/>
  <c r="M18"/>
  <c r="M13" i="4"/>
  <c r="I19" i="26"/>
  <c r="H19" i="27"/>
  <c r="I29" i="69"/>
  <c r="M12" i="27"/>
  <c r="I19"/>
  <c r="M12" i="18"/>
  <c r="I19"/>
  <c r="M12" i="25"/>
  <c r="I19"/>
  <c r="M12" i="23"/>
  <c r="M12" i="22"/>
  <c r="H19" i="21"/>
  <c r="I23" i="69"/>
  <c r="M12" i="21"/>
  <c r="I19"/>
  <c r="M12" i="20"/>
  <c r="M12" i="15"/>
  <c r="H19" i="11"/>
  <c r="I13" i="69"/>
  <c r="H19" i="9"/>
  <c r="I11" i="69"/>
  <c r="G19" i="9"/>
  <c r="H11" i="69"/>
  <c r="H19" i="8"/>
  <c r="I10" i="69"/>
  <c r="H19" i="7"/>
  <c r="I9" i="69"/>
  <c r="H19" i="16"/>
  <c r="M12"/>
  <c r="G19" i="10"/>
  <c r="H12" i="69"/>
  <c r="J12"/>
  <c r="N12"/>
  <c r="M12" i="10"/>
  <c r="I19"/>
  <c r="M19"/>
  <c r="M12" i="17"/>
  <c r="M12" i="14"/>
  <c r="H19" i="40"/>
  <c r="I42" i="69"/>
  <c r="G19" i="47"/>
  <c r="H49" i="69"/>
  <c r="H19" i="41"/>
  <c r="I43" i="69"/>
  <c r="I19" i="5"/>
  <c r="H19" i="6"/>
  <c r="I8" i="69"/>
  <c r="G19" i="6"/>
  <c r="H8" i="69"/>
  <c r="H19" i="35"/>
  <c r="I37" i="69"/>
  <c r="I19" i="34"/>
  <c r="H19"/>
  <c r="I36" i="69"/>
  <c r="H19" i="3"/>
  <c r="I5" i="69"/>
  <c r="G19" i="3"/>
  <c r="H5" i="69"/>
  <c r="H19" i="29"/>
  <c r="I31" i="69"/>
  <c r="M12" i="66"/>
  <c r="M12" i="65"/>
  <c r="I19"/>
  <c r="M12" i="63"/>
  <c r="I19"/>
  <c r="H19" i="49"/>
  <c r="I51" i="69"/>
  <c r="M12" i="52"/>
  <c r="M12" i="67"/>
  <c r="M12" i="31"/>
  <c r="I19"/>
  <c r="M19"/>
  <c r="G19" i="29"/>
  <c r="H31" i="69"/>
  <c r="I10" i="32"/>
  <c r="M10"/>
  <c r="I16" i="67"/>
  <c r="M16"/>
  <c r="I15" i="66"/>
  <c r="M15"/>
  <c r="I18" i="52"/>
  <c r="M18"/>
  <c r="I17"/>
  <c r="M17"/>
  <c r="I16" i="23"/>
  <c r="M16"/>
  <c r="I16" i="22"/>
  <c r="M16"/>
  <c r="I15" i="20"/>
  <c r="M15"/>
  <c r="I18"/>
  <c r="M18"/>
  <c r="I17"/>
  <c r="M17"/>
  <c r="I16" i="19"/>
  <c r="M16"/>
  <c r="I18" i="15"/>
  <c r="M18"/>
  <c r="I16"/>
  <c r="M16"/>
  <c r="I15"/>
  <c r="M15"/>
  <c r="I17"/>
  <c r="M17"/>
  <c r="I18" i="17"/>
  <c r="M18"/>
  <c r="I17"/>
  <c r="M17"/>
  <c r="I16" i="4"/>
  <c r="M16"/>
  <c r="H33" i="69"/>
  <c r="G33"/>
  <c r="M9" i="65"/>
  <c r="M9" i="64"/>
  <c r="I10"/>
  <c r="M10"/>
  <c r="M9" i="63"/>
  <c r="I10" i="62"/>
  <c r="M10"/>
  <c r="I10" i="61"/>
  <c r="I10" i="60"/>
  <c r="I10" i="59"/>
  <c r="I10" i="58"/>
  <c r="M10"/>
  <c r="M9"/>
  <c r="I10" i="57"/>
  <c r="M10"/>
  <c r="N10" i="56"/>
  <c r="M9" i="53"/>
  <c r="I11"/>
  <c r="M11"/>
  <c r="I10" i="51"/>
  <c r="M10"/>
  <c r="I11" i="50"/>
  <c r="M10"/>
  <c r="I11" i="49"/>
  <c r="M11"/>
  <c r="M10"/>
  <c r="I10" i="48"/>
  <c r="M9"/>
  <c r="I11" i="47"/>
  <c r="M11"/>
  <c r="I10" i="46"/>
  <c r="I10" i="45"/>
  <c r="I12" i="44"/>
  <c r="I10" i="43"/>
  <c r="I10" i="42"/>
  <c r="I10" i="41"/>
  <c r="M10"/>
  <c r="I10" i="40"/>
  <c r="I10" i="39"/>
  <c r="I10" i="37"/>
  <c r="M10"/>
  <c r="I11" i="36"/>
  <c r="M10"/>
  <c r="I10" i="35"/>
  <c r="M10"/>
  <c r="I12" i="33"/>
  <c r="I10" i="30"/>
  <c r="M10"/>
  <c r="I10" i="29"/>
  <c r="I11" i="28"/>
  <c r="M11"/>
  <c r="M11" i="27"/>
  <c r="M11" i="25"/>
  <c r="I13" i="24"/>
  <c r="M13"/>
  <c r="M12"/>
  <c r="M9" i="23"/>
  <c r="M9" i="22"/>
  <c r="I13" i="16"/>
  <c r="M13"/>
  <c r="M9" i="15"/>
  <c r="I18" i="14"/>
  <c r="M18"/>
  <c r="I13"/>
  <c r="M13"/>
  <c r="I15" i="13"/>
  <c r="M15"/>
  <c r="I13"/>
  <c r="M13"/>
  <c r="I11" i="11"/>
  <c r="M11"/>
  <c r="M10"/>
  <c r="M9" i="10"/>
  <c r="I11" i="8"/>
  <c r="M11"/>
  <c r="M10" i="7"/>
  <c r="M9" i="6"/>
  <c r="I10"/>
  <c r="M10"/>
  <c r="M9" i="5"/>
  <c r="M9" i="4"/>
  <c r="I12" i="2"/>
  <c r="J65" i="69"/>
  <c r="N65"/>
  <c r="M19" i="63"/>
  <c r="J67" i="69"/>
  <c r="N67"/>
  <c r="M19" i="65"/>
  <c r="M10" i="1"/>
  <c r="J33" i="69"/>
  <c r="N33"/>
  <c r="J11" i="56"/>
  <c r="N11"/>
  <c r="I18" i="49"/>
  <c r="M18"/>
  <c r="I17"/>
  <c r="M17"/>
  <c r="I11" i="1"/>
  <c r="M11"/>
  <c r="I12" i="55"/>
  <c r="J36" i="69"/>
  <c r="N36"/>
  <c r="M19" i="34"/>
  <c r="J29" i="69"/>
  <c r="N29"/>
  <c r="M19" i="27"/>
  <c r="J28" i="69"/>
  <c r="N28"/>
  <c r="M19" i="26"/>
  <c r="J27" i="69"/>
  <c r="N27"/>
  <c r="M19" i="25"/>
  <c r="J23" i="69"/>
  <c r="N23"/>
  <c r="M19" i="21"/>
  <c r="J20" i="69"/>
  <c r="N20"/>
  <c r="M19" i="18"/>
  <c r="J7" i="69"/>
  <c r="N7"/>
  <c r="M19" i="5"/>
  <c r="I19" i="4"/>
  <c r="I55" i="69"/>
  <c r="I19" i="17"/>
  <c r="H19"/>
  <c r="I19" i="69"/>
  <c r="H19" i="20"/>
  <c r="I22" i="69"/>
  <c r="I19" i="20"/>
  <c r="H19" i="15"/>
  <c r="I17" i="69"/>
  <c r="I19" i="15"/>
  <c r="H19" i="12"/>
  <c r="I14" i="69"/>
  <c r="I18"/>
  <c r="I19" i="16"/>
  <c r="M12" i="44"/>
  <c r="M12" i="33"/>
  <c r="I19" i="66"/>
  <c r="G19" i="28"/>
  <c r="H30" i="69"/>
  <c r="H19" i="52"/>
  <c r="I54" i="69"/>
  <c r="J54"/>
  <c r="N54"/>
  <c r="I19" i="52"/>
  <c r="I11" i="32"/>
  <c r="M11"/>
  <c r="I18" i="67"/>
  <c r="I17"/>
  <c r="M17"/>
  <c r="M10" i="48"/>
  <c r="I18" i="23"/>
  <c r="I17"/>
  <c r="M17"/>
  <c r="I18" i="22"/>
  <c r="M18"/>
  <c r="I17"/>
  <c r="M17"/>
  <c r="I18" i="19"/>
  <c r="M18"/>
  <c r="I17"/>
  <c r="G73" i="69"/>
  <c r="I11" i="64"/>
  <c r="I11" i="62"/>
  <c r="M11"/>
  <c r="M10" i="61"/>
  <c r="I11"/>
  <c r="M11"/>
  <c r="M10" i="60"/>
  <c r="I11"/>
  <c r="M11"/>
  <c r="M10" i="59"/>
  <c r="I11"/>
  <c r="M11"/>
  <c r="I11" i="58"/>
  <c r="I11" i="57"/>
  <c r="M11"/>
  <c r="H55" i="69"/>
  <c r="I12" i="53"/>
  <c r="I11" i="51"/>
  <c r="M11"/>
  <c r="I12" i="50"/>
  <c r="I12" i="49"/>
  <c r="I11" i="48"/>
  <c r="I12" i="47"/>
  <c r="M10" i="46"/>
  <c r="I11"/>
  <c r="M11"/>
  <c r="M10" i="45"/>
  <c r="I11"/>
  <c r="M11"/>
  <c r="I13" i="44"/>
  <c r="M13"/>
  <c r="M10" i="43"/>
  <c r="I11"/>
  <c r="M11"/>
  <c r="M10" i="42"/>
  <c r="I11"/>
  <c r="M11"/>
  <c r="I11" i="41"/>
  <c r="M11"/>
  <c r="M10" i="40"/>
  <c r="I11"/>
  <c r="M11"/>
  <c r="M10" i="39"/>
  <c r="I11"/>
  <c r="M11"/>
  <c r="M11" i="38"/>
  <c r="M10"/>
  <c r="I11" i="37"/>
  <c r="M11"/>
  <c r="I12" i="36"/>
  <c r="M11"/>
  <c r="I11" i="35"/>
  <c r="M11"/>
  <c r="I13" i="33"/>
  <c r="I11" i="30"/>
  <c r="M11"/>
  <c r="M10" i="29"/>
  <c r="I11"/>
  <c r="M11"/>
  <c r="I12" i="28"/>
  <c r="M12"/>
  <c r="I14" i="24"/>
  <c r="I15" i="14"/>
  <c r="I19"/>
  <c r="M19"/>
  <c r="I16" i="69"/>
  <c r="M18" i="13"/>
  <c r="I12" i="11"/>
  <c r="I12" i="8"/>
  <c r="M11" i="7"/>
  <c r="I11" i="6"/>
  <c r="M11"/>
  <c r="M11" i="3"/>
  <c r="M12"/>
  <c r="M12" i="2"/>
  <c r="I13"/>
  <c r="M13"/>
  <c r="J19" i="23"/>
  <c r="K25" i="69"/>
  <c r="L18" i="23"/>
  <c r="L19"/>
  <c r="M19" i="52"/>
  <c r="I13" i="55"/>
  <c r="M13"/>
  <c r="J12" i="56"/>
  <c r="N12"/>
  <c r="J68" i="69"/>
  <c r="N68"/>
  <c r="M19" i="66"/>
  <c r="M12" i="55"/>
  <c r="I12" i="1"/>
  <c r="M12"/>
  <c r="J22" i="69"/>
  <c r="N22"/>
  <c r="M19" i="20"/>
  <c r="J19" i="69"/>
  <c r="N19"/>
  <c r="M19" i="17"/>
  <c r="J18" i="69"/>
  <c r="N18"/>
  <c r="M19" i="16"/>
  <c r="J17" i="69"/>
  <c r="N17"/>
  <c r="M19" i="15"/>
  <c r="M19" i="4"/>
  <c r="J6" i="69"/>
  <c r="N6"/>
  <c r="I15" i="24"/>
  <c r="H19" i="13"/>
  <c r="I15" i="69"/>
  <c r="I17" i="13"/>
  <c r="H19" i="23"/>
  <c r="I25" i="69"/>
  <c r="M18" i="23"/>
  <c r="I19"/>
  <c r="H19" i="22"/>
  <c r="I24" i="69"/>
  <c r="I19" i="22"/>
  <c r="H19" i="19"/>
  <c r="I21" i="69"/>
  <c r="M12" i="8"/>
  <c r="M12" i="47"/>
  <c r="M12" i="50"/>
  <c r="H19" i="67"/>
  <c r="I69" i="69"/>
  <c r="M18" i="67"/>
  <c r="I19"/>
  <c r="I12" i="32"/>
  <c r="M11" i="64"/>
  <c r="I16" i="24"/>
  <c r="M16"/>
  <c r="M17" i="19"/>
  <c r="I19"/>
  <c r="I12" i="64"/>
  <c r="I12" i="62"/>
  <c r="M12"/>
  <c r="I12" i="61"/>
  <c r="I12" i="60"/>
  <c r="I12" i="59"/>
  <c r="I12" i="58"/>
  <c r="M11"/>
  <c r="I12" i="57"/>
  <c r="M12" i="53"/>
  <c r="I13"/>
  <c r="M13"/>
  <c r="I12" i="51"/>
  <c r="M11" i="50"/>
  <c r="I13" i="49"/>
  <c r="M13"/>
  <c r="M12"/>
  <c r="I12" i="48"/>
  <c r="M12"/>
  <c r="M11"/>
  <c r="I12" i="46"/>
  <c r="I12" i="45"/>
  <c r="I12" i="43"/>
  <c r="I12" i="42"/>
  <c r="M12"/>
  <c r="I12" i="41"/>
  <c r="I12" i="40"/>
  <c r="I12" i="39"/>
  <c r="M12" i="38"/>
  <c r="I12" i="37"/>
  <c r="M12"/>
  <c r="M12" i="36"/>
  <c r="I12" i="35"/>
  <c r="M13" i="33"/>
  <c r="I15"/>
  <c r="I14"/>
  <c r="M14"/>
  <c r="I12" i="30"/>
  <c r="I12" i="29"/>
  <c r="M12"/>
  <c r="I13" i="28"/>
  <c r="M13"/>
  <c r="M14" i="24"/>
  <c r="M15"/>
  <c r="M15" i="14"/>
  <c r="J16" i="69"/>
  <c r="N16"/>
  <c r="I14" i="12"/>
  <c r="M14"/>
  <c r="I13" i="11"/>
  <c r="M13"/>
  <c r="M12"/>
  <c r="I13" i="8"/>
  <c r="M13"/>
  <c r="I12" i="6"/>
  <c r="M13" i="3"/>
  <c r="I14" i="2"/>
  <c r="M14"/>
  <c r="I13" i="1"/>
  <c r="M13"/>
  <c r="G19"/>
  <c r="H3" i="69"/>
  <c r="J14" i="56"/>
  <c r="N14"/>
  <c r="H19"/>
  <c r="H58" i="69"/>
  <c r="J19" i="56"/>
  <c r="I14" i="55"/>
  <c r="G19"/>
  <c r="H57" i="69"/>
  <c r="J57"/>
  <c r="N57"/>
  <c r="J25"/>
  <c r="N25"/>
  <c r="M19" i="23"/>
  <c r="J24" i="69"/>
  <c r="N24"/>
  <c r="M19" i="22"/>
  <c r="J21" i="69"/>
  <c r="N21"/>
  <c r="M19" i="19"/>
  <c r="J69" i="69"/>
  <c r="N69"/>
  <c r="M19" i="67"/>
  <c r="M17" i="13"/>
  <c r="I19"/>
  <c r="M12" i="7"/>
  <c r="M12" i="39"/>
  <c r="I13" i="36"/>
  <c r="M12" i="40"/>
  <c r="I13" i="47"/>
  <c r="M12" i="46"/>
  <c r="M12" i="45"/>
  <c r="M12" i="43"/>
  <c r="M12" i="41"/>
  <c r="M12" i="6"/>
  <c r="M12" i="35"/>
  <c r="M12" i="32"/>
  <c r="M12" i="61"/>
  <c r="K59" i="69"/>
  <c r="K73"/>
  <c r="L12" i="57"/>
  <c r="L19"/>
  <c r="M12" i="58"/>
  <c r="M12" i="59"/>
  <c r="M12" i="60"/>
  <c r="I19" i="49"/>
  <c r="B19"/>
  <c r="C51" i="69"/>
  <c r="M12" i="51"/>
  <c r="M12" i="30"/>
  <c r="I14" i="32"/>
  <c r="M14"/>
  <c r="G19"/>
  <c r="H34" i="69"/>
  <c r="I15" i="44"/>
  <c r="I17"/>
  <c r="M17"/>
  <c r="M15" i="33"/>
  <c r="I18" i="24"/>
  <c r="I17"/>
  <c r="M17"/>
  <c r="I18" i="11"/>
  <c r="M18"/>
  <c r="I16"/>
  <c r="M16"/>
  <c r="I15" i="2"/>
  <c r="M15"/>
  <c r="I18" i="50"/>
  <c r="M18"/>
  <c r="I15"/>
  <c r="M15"/>
  <c r="I16"/>
  <c r="M16"/>
  <c r="I13"/>
  <c r="I13" i="64"/>
  <c r="M13"/>
  <c r="M12"/>
  <c r="I13" i="62"/>
  <c r="I13" i="61"/>
  <c r="M13"/>
  <c r="I13" i="60"/>
  <c r="M13"/>
  <c r="I13" i="59"/>
  <c r="M13"/>
  <c r="I13" i="58"/>
  <c r="I13" i="57"/>
  <c r="I19"/>
  <c r="M19"/>
  <c r="I14" i="53"/>
  <c r="G19" i="51"/>
  <c r="H53" i="69"/>
  <c r="I13" i="51"/>
  <c r="M13"/>
  <c r="I13" i="48"/>
  <c r="I13" i="46"/>
  <c r="I19"/>
  <c r="I13" i="45"/>
  <c r="M13"/>
  <c r="I13" i="43"/>
  <c r="M13"/>
  <c r="I13" i="42"/>
  <c r="M13"/>
  <c r="I13" i="41"/>
  <c r="M13"/>
  <c r="I13" i="40"/>
  <c r="M13"/>
  <c r="I13" i="39"/>
  <c r="M13"/>
  <c r="M13" i="38"/>
  <c r="I13" i="37"/>
  <c r="M13"/>
  <c r="I13" i="35"/>
  <c r="M13"/>
  <c r="I13" i="30"/>
  <c r="I13" i="29"/>
  <c r="M13"/>
  <c r="I14" i="28"/>
  <c r="M14"/>
  <c r="I14" i="11"/>
  <c r="M14"/>
  <c r="I17"/>
  <c r="M17"/>
  <c r="I14" i="8"/>
  <c r="M14"/>
  <c r="M13" i="7"/>
  <c r="I13" i="6"/>
  <c r="M13"/>
  <c r="M16" i="3"/>
  <c r="M14"/>
  <c r="I14" i="1"/>
  <c r="M14"/>
  <c r="N59" i="69"/>
  <c r="I15" i="55"/>
  <c r="M15"/>
  <c r="I17" i="1"/>
  <c r="M17"/>
  <c r="J51" i="69"/>
  <c r="N51"/>
  <c r="M19" i="49"/>
  <c r="M14" i="55"/>
  <c r="J58" i="69"/>
  <c r="N58"/>
  <c r="N19" i="56"/>
  <c r="J48" i="69"/>
  <c r="N48"/>
  <c r="M19" i="46"/>
  <c r="J15" i="69"/>
  <c r="N15"/>
  <c r="M19" i="13"/>
  <c r="I15" i="12"/>
  <c r="M15"/>
  <c r="I14" i="30"/>
  <c r="M14"/>
  <c r="M13" i="62"/>
  <c r="B19" i="44"/>
  <c r="C46" i="69"/>
  <c r="H19" i="24"/>
  <c r="I26" i="69"/>
  <c r="M18" i="24"/>
  <c r="I19"/>
  <c r="B19" i="11"/>
  <c r="M13" i="47"/>
  <c r="B19" i="46"/>
  <c r="C48" i="69"/>
  <c r="M15" i="44"/>
  <c r="I19"/>
  <c r="I19" i="32"/>
  <c r="M12" i="57"/>
  <c r="M13" i="50"/>
  <c r="I19"/>
  <c r="M19"/>
  <c r="B19"/>
  <c r="C52" i="69"/>
  <c r="J52"/>
  <c r="N52"/>
  <c r="I19" i="51"/>
  <c r="B19" i="1"/>
  <c r="C3" i="69"/>
  <c r="I15" i="53"/>
  <c r="M15"/>
  <c r="I14" i="47"/>
  <c r="M14"/>
  <c r="I14" i="36"/>
  <c r="I16" i="33"/>
  <c r="M16"/>
  <c r="I15" i="28"/>
  <c r="M15"/>
  <c r="I15" i="8"/>
  <c r="M15"/>
  <c r="M18" i="7"/>
  <c r="M16"/>
  <c r="I16" i="2"/>
  <c r="M16"/>
  <c r="I14" i="64"/>
  <c r="M14"/>
  <c r="I14" i="62"/>
  <c r="M14"/>
  <c r="I14" i="61"/>
  <c r="M14"/>
  <c r="I14" i="60"/>
  <c r="M14"/>
  <c r="I14" i="59"/>
  <c r="M14"/>
  <c r="I14" i="58"/>
  <c r="M14"/>
  <c r="M13"/>
  <c r="M13" i="57"/>
  <c r="N13" i="56"/>
  <c r="M14" i="53"/>
  <c r="M13" i="48"/>
  <c r="I14"/>
  <c r="M14"/>
  <c r="M13" i="46"/>
  <c r="I14" i="45"/>
  <c r="M14"/>
  <c r="I14" i="43"/>
  <c r="M14"/>
  <c r="I14" i="42"/>
  <c r="M14"/>
  <c r="I14" i="41"/>
  <c r="M14"/>
  <c r="I14" i="40"/>
  <c r="M14"/>
  <c r="I14" i="39"/>
  <c r="M14"/>
  <c r="M14" i="38"/>
  <c r="I14" i="37"/>
  <c r="M14"/>
  <c r="M13" i="36"/>
  <c r="I14" i="35"/>
  <c r="M14"/>
  <c r="M13" i="30"/>
  <c r="I14" i="29"/>
  <c r="M14"/>
  <c r="I15" i="11"/>
  <c r="I19"/>
  <c r="M19"/>
  <c r="C13" i="69"/>
  <c r="M17" i="7"/>
  <c r="M14"/>
  <c r="I14" i="6"/>
  <c r="M14"/>
  <c r="M15" i="3"/>
  <c r="J53" i="69"/>
  <c r="N53"/>
  <c r="M19" i="51"/>
  <c r="I16" i="1"/>
  <c r="I15"/>
  <c r="M15"/>
  <c r="I16" i="55"/>
  <c r="J46" i="69"/>
  <c r="N46"/>
  <c r="M19" i="44"/>
  <c r="J34" i="69"/>
  <c r="N34"/>
  <c r="M19" i="32"/>
  <c r="J26" i="69"/>
  <c r="N26"/>
  <c r="M19" i="24"/>
  <c r="I19" i="36"/>
  <c r="M19"/>
  <c r="M14"/>
  <c r="I16" i="12"/>
  <c r="M16"/>
  <c r="I15" i="30"/>
  <c r="M15"/>
  <c r="B19" i="7"/>
  <c r="C9" i="69"/>
  <c r="B19" i="36"/>
  <c r="C38" i="69"/>
  <c r="J38"/>
  <c r="N38"/>
  <c r="I16" i="53"/>
  <c r="I15" i="47"/>
  <c r="M15"/>
  <c r="I16" i="45"/>
  <c r="M16"/>
  <c r="I16" i="43"/>
  <c r="M16"/>
  <c r="I16" i="42"/>
  <c r="M16"/>
  <c r="I18"/>
  <c r="I16" i="40"/>
  <c r="M16"/>
  <c r="I16" i="39"/>
  <c r="M16"/>
  <c r="M16" i="38"/>
  <c r="I16" i="37"/>
  <c r="M16"/>
  <c r="I16" i="35"/>
  <c r="M16"/>
  <c r="I17" i="33"/>
  <c r="M17"/>
  <c r="I16" i="29"/>
  <c r="M16"/>
  <c r="I16" i="28"/>
  <c r="M16"/>
  <c r="B19" i="9"/>
  <c r="C11" i="69"/>
  <c r="I16" i="8"/>
  <c r="M16"/>
  <c r="I16" i="6"/>
  <c r="M16"/>
  <c r="I18"/>
  <c r="M18"/>
  <c r="G19" i="2"/>
  <c r="H4" i="69"/>
  <c r="I17" i="2"/>
  <c r="M17"/>
  <c r="I15" i="64"/>
  <c r="I19"/>
  <c r="I15" i="62"/>
  <c r="I19"/>
  <c r="I15" i="61"/>
  <c r="I19"/>
  <c r="I15" i="60"/>
  <c r="I19"/>
  <c r="I15" i="59"/>
  <c r="I19"/>
  <c r="I15" i="58"/>
  <c r="I15" i="48"/>
  <c r="G19"/>
  <c r="H50" i="69"/>
  <c r="I15" i="45"/>
  <c r="I15" i="43"/>
  <c r="I15" i="41"/>
  <c r="M15"/>
  <c r="C43" i="69"/>
  <c r="I15" i="40"/>
  <c r="I15" i="39"/>
  <c r="I15" i="37"/>
  <c r="I15" i="35"/>
  <c r="M15" i="11"/>
  <c r="J13" i="69"/>
  <c r="N13"/>
  <c r="M15" i="7"/>
  <c r="I15" i="6"/>
  <c r="M15"/>
  <c r="M16" i="53"/>
  <c r="J61" i="69"/>
  <c r="N61"/>
  <c r="M19" i="59"/>
  <c r="J63" i="69"/>
  <c r="N63"/>
  <c r="M19" i="61"/>
  <c r="M19" i="64"/>
  <c r="M16" i="55"/>
  <c r="J62" i="69"/>
  <c r="N62"/>
  <c r="M19" i="60"/>
  <c r="J64" i="69"/>
  <c r="N64"/>
  <c r="M19" i="62"/>
  <c r="M18" i="55"/>
  <c r="I17"/>
  <c r="M17"/>
  <c r="M16" i="1"/>
  <c r="I19"/>
  <c r="I18" i="12"/>
  <c r="M18"/>
  <c r="I17"/>
  <c r="M17"/>
  <c r="B19"/>
  <c r="C14" i="69"/>
  <c r="J14"/>
  <c r="N14"/>
  <c r="I16" i="30"/>
  <c r="M16"/>
  <c r="M18" i="42"/>
  <c r="I19"/>
  <c r="I19" i="7"/>
  <c r="I19" i="41"/>
  <c r="I18" i="33"/>
  <c r="I19"/>
  <c r="H19"/>
  <c r="I35" i="69"/>
  <c r="I19" i="6"/>
  <c r="B19"/>
  <c r="C8" i="69"/>
  <c r="I19" i="2"/>
  <c r="I16" i="48"/>
  <c r="M16"/>
  <c r="J50" i="69"/>
  <c r="N50"/>
  <c r="H73"/>
  <c r="I17" i="53"/>
  <c r="M17"/>
  <c r="I18"/>
  <c r="I16" i="47"/>
  <c r="M16"/>
  <c r="I17" i="45"/>
  <c r="M17"/>
  <c r="I17" i="43"/>
  <c r="M17"/>
  <c r="I17" i="40"/>
  <c r="M17"/>
  <c r="I17" i="39"/>
  <c r="M17"/>
  <c r="B19" i="38"/>
  <c r="C40" i="69"/>
  <c r="I17" i="37"/>
  <c r="M17"/>
  <c r="I17" i="35"/>
  <c r="M17"/>
  <c r="I18" i="29"/>
  <c r="I17"/>
  <c r="M17"/>
  <c r="I18" i="28"/>
  <c r="M18"/>
  <c r="I17"/>
  <c r="I17" i="8"/>
  <c r="M17"/>
  <c r="M17" i="3"/>
  <c r="J5" i="69"/>
  <c r="N5"/>
  <c r="I16" i="58"/>
  <c r="M16"/>
  <c r="M15" i="64"/>
  <c r="M15" i="62"/>
  <c r="M15" i="61"/>
  <c r="M15" i="60"/>
  <c r="M15" i="59"/>
  <c r="M15" i="58"/>
  <c r="M15" i="48"/>
  <c r="M15" i="45"/>
  <c r="M15" i="43"/>
  <c r="M15" i="42"/>
  <c r="M15" i="40"/>
  <c r="M15" i="39"/>
  <c r="M15" i="38"/>
  <c r="M15" i="37"/>
  <c r="M15" i="35"/>
  <c r="M18" i="33"/>
  <c r="I19" i="53"/>
  <c r="M19" i="1"/>
  <c r="J3" i="69"/>
  <c r="N3"/>
  <c r="I19" i="55"/>
  <c r="J44" i="69"/>
  <c r="N44"/>
  <c r="M19" i="42"/>
  <c r="J43" i="69"/>
  <c r="N43"/>
  <c r="M19" i="41"/>
  <c r="J35" i="69"/>
  <c r="N35"/>
  <c r="M19" i="33"/>
  <c r="J9" i="69"/>
  <c r="N9"/>
  <c r="M19" i="7"/>
  <c r="J8" i="69"/>
  <c r="N8"/>
  <c r="M19" i="6"/>
  <c r="J4" i="69"/>
  <c r="N4"/>
  <c r="M19" i="2"/>
  <c r="I19" i="12"/>
  <c r="M19"/>
  <c r="I17" i="30"/>
  <c r="M17"/>
  <c r="I18" i="8"/>
  <c r="B19"/>
  <c r="C10" i="69"/>
  <c r="I18" i="39"/>
  <c r="B19"/>
  <c r="C41" i="69"/>
  <c r="I18" i="37"/>
  <c r="I19"/>
  <c r="B19"/>
  <c r="C39" i="69"/>
  <c r="I18" i="40"/>
  <c r="B19"/>
  <c r="C42" i="69"/>
  <c r="I18" i="45"/>
  <c r="M18"/>
  <c r="B19"/>
  <c r="C47" i="69"/>
  <c r="I18" i="43"/>
  <c r="B19"/>
  <c r="C45" i="69"/>
  <c r="I73"/>
  <c r="I18" i="35"/>
  <c r="B19"/>
  <c r="C37" i="69"/>
  <c r="M18" i="29"/>
  <c r="I19"/>
  <c r="B19" i="28"/>
  <c r="C30" i="69"/>
  <c r="M18" i="53"/>
  <c r="B19" i="29"/>
  <c r="C31" i="69"/>
  <c r="I18" i="48"/>
  <c r="M18"/>
  <c r="I17"/>
  <c r="I17" i="47"/>
  <c r="M17"/>
  <c r="M18" i="38"/>
  <c r="I19"/>
  <c r="M17" i="28"/>
  <c r="I19"/>
  <c r="I17" i="58"/>
  <c r="M17"/>
  <c r="M18" i="37"/>
  <c r="J55" i="69"/>
  <c r="N55"/>
  <c r="M19" i="53"/>
  <c r="M19" i="55"/>
  <c r="J40" i="69"/>
  <c r="N40"/>
  <c r="M19" i="38"/>
  <c r="J39" i="69"/>
  <c r="N39"/>
  <c r="M19" i="37"/>
  <c r="J31" i="69"/>
  <c r="N31"/>
  <c r="M19" i="29"/>
  <c r="J30" i="69"/>
  <c r="N30"/>
  <c r="M19" i="28"/>
  <c r="I18" i="30"/>
  <c r="M18"/>
  <c r="B19"/>
  <c r="C32" i="69"/>
  <c r="J32"/>
  <c r="N32"/>
  <c r="M18" i="8"/>
  <c r="I19"/>
  <c r="M18" i="39"/>
  <c r="I19"/>
  <c r="M18" i="40"/>
  <c r="I19"/>
  <c r="I18" i="47"/>
  <c r="M18"/>
  <c r="B19"/>
  <c r="C49" i="69"/>
  <c r="I19" i="45"/>
  <c r="M18" i="43"/>
  <c r="I19"/>
  <c r="M18" i="35"/>
  <c r="I19"/>
  <c r="I18" i="58"/>
  <c r="I19"/>
  <c r="M19"/>
  <c r="G19"/>
  <c r="M17" i="48"/>
  <c r="I19"/>
  <c r="M19"/>
  <c r="C73" i="69"/>
  <c r="J73"/>
  <c r="N73"/>
  <c r="M18" i="58"/>
  <c r="I19" i="30"/>
  <c r="M19"/>
  <c r="J47" i="69"/>
  <c r="N47"/>
  <c r="M19" i="45"/>
  <c r="J45" i="69"/>
  <c r="N45"/>
  <c r="M19" i="43"/>
  <c r="J42" i="69"/>
  <c r="N42"/>
  <c r="M19" i="40"/>
  <c r="J41" i="69"/>
  <c r="N41"/>
  <c r="M19" i="39"/>
  <c r="J37" i="69"/>
  <c r="N37"/>
  <c r="M19" i="35"/>
  <c r="J10" i="69"/>
  <c r="N10"/>
  <c r="M19" i="8"/>
  <c r="I19" i="47"/>
  <c r="J49" i="69"/>
  <c r="N49"/>
  <c r="M19" i="47"/>
</calcChain>
</file>

<file path=xl/sharedStrings.xml><?xml version="1.0" encoding="utf-8"?>
<sst xmlns="http://schemas.openxmlformats.org/spreadsheetml/2006/main" count="2209" uniqueCount="231">
  <si>
    <t>ул.Молодежная д.28</t>
  </si>
  <si>
    <t>количество лиц</t>
  </si>
  <si>
    <t>площадь</t>
  </si>
  <si>
    <t>огороды</t>
  </si>
  <si>
    <t>месяц</t>
  </si>
  <si>
    <t>содержание общего домового оборудования</t>
  </si>
  <si>
    <t xml:space="preserve">Вода колонка </t>
  </si>
  <si>
    <t>Вода благоустройство</t>
  </si>
  <si>
    <t>Огород</t>
  </si>
  <si>
    <t>Вывоз     ЖБО</t>
  </si>
  <si>
    <t>газ</t>
  </si>
  <si>
    <t>Вывоз ТБО</t>
  </si>
  <si>
    <t>ИТОГО     начислено</t>
  </si>
  <si>
    <t>оплачено</t>
  </si>
  <si>
    <t>ИТОГО     оплачено</t>
  </si>
  <si>
    <t>сальдо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</si>
  <si>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</si>
  <si>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</si>
  <si>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</si>
  <si>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</si>
  <si>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</si>
  <si>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</si>
  <si>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</si>
  <si>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</si>
  <si>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</si>
  <si>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</si>
  <si>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</si>
  <si>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</si>
  <si>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</si>
  <si>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ул.Дружбы д.22а</t>
  </si>
  <si>
    <t>Вывоз ЖБО</t>
  </si>
  <si>
    <t>ГАЗ</t>
  </si>
  <si>
    <t>вывоз тбо</t>
  </si>
  <si>
    <t>ИТОГО    оплачено</t>
  </si>
  <si>
    <t>ул.Дружбы д.22</t>
  </si>
  <si>
    <t>ИТОГО      оплачено</t>
  </si>
  <si>
    <t>ул.Дружбы д.24</t>
  </si>
  <si>
    <t>ИТОГО      начислено</t>
  </si>
  <si>
    <t>ул.Дружбы д.26</t>
  </si>
  <si>
    <t>ИТОГО    начислено</t>
  </si>
  <si>
    <t>итого</t>
  </si>
  <si>
    <t>ул.Комсомольская д.34</t>
  </si>
  <si>
    <t>ИТОГО     оплочено</t>
  </si>
  <si>
    <t>ул Комсомольская д.37</t>
  </si>
  <si>
    <t>ИТОГО начислено</t>
  </si>
  <si>
    <t>ул.Комсомольска д.39</t>
  </si>
  <si>
    <t>ул.Комсомольская д.40-1</t>
  </si>
  <si>
    <t>ул.Комсомольская д.40</t>
  </si>
  <si>
    <t>ул.Комсомольская д.41</t>
  </si>
  <si>
    <t>ИТОГО   оплачено</t>
  </si>
  <si>
    <t>ул.Комсомольская д.42</t>
  </si>
  <si>
    <t>ул.Комсомольская д.43</t>
  </si>
  <si>
    <t>ул. Комсомольская д.45</t>
  </si>
  <si>
    <t>ул.Комсомольская д.47</t>
  </si>
  <si>
    <t>ул Комсомольская д.32</t>
  </si>
  <si>
    <t>ул Комсомольская д.45-1</t>
  </si>
  <si>
    <t>ул Красноармейская д.125-1</t>
  </si>
  <si>
    <t>ул.Красноармейская д.22</t>
  </si>
  <si>
    <t>ул.Красноармейская д.50</t>
  </si>
  <si>
    <t>ул.Краснормейская д.54</t>
  </si>
  <si>
    <t>ул. Красноармейская  д.55</t>
  </si>
  <si>
    <t>итого     начислено</t>
  </si>
  <si>
    <t>ул.Красноамейская д.63</t>
  </si>
  <si>
    <t>ул.Красноармейская д. 65</t>
  </si>
  <si>
    <t>ИТОГО       начислено</t>
  </si>
  <si>
    <t xml:space="preserve">                          </t>
  </si>
  <si>
    <t xml:space="preserve">                    </t>
  </si>
  <si>
    <t xml:space="preserve">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</si>
  <si>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</si>
  <si>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</si>
  <si>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</si>
  <si>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</si>
  <si>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</t>
  </si>
  <si>
    <t xml:space="preserve">                                           </t>
  </si>
  <si>
    <t>ул.Красноармейская д.125</t>
  </si>
  <si>
    <t>ул.Красноармейская д 127</t>
  </si>
  <si>
    <t>ул.Красноармейская д.129</t>
  </si>
  <si>
    <t>ул.Ленинская д.109</t>
  </si>
  <si>
    <t>ул.Ленинская д.111</t>
  </si>
  <si>
    <t>ул.Ленинская д.130</t>
  </si>
  <si>
    <t>пер.Механизаторов д.4</t>
  </si>
  <si>
    <t>288.7</t>
  </si>
  <si>
    <t>ул.Мира д.31</t>
  </si>
  <si>
    <t>ул.Мира д.33</t>
  </si>
  <si>
    <t>ул.Мира д.34</t>
  </si>
  <si>
    <t>ул.Мира д.34-1</t>
  </si>
  <si>
    <t>ул.Мира д.36</t>
  </si>
  <si>
    <t>ул.Мира д.36-1</t>
  </si>
  <si>
    <t>ул.Мира д.38</t>
  </si>
  <si>
    <t>ул.Мира д.40</t>
  </si>
  <si>
    <t>ул.Мира д.42</t>
  </si>
  <si>
    <t>ул.Мира д.42-1</t>
  </si>
  <si>
    <t>ул.Мира д.44</t>
  </si>
  <si>
    <t>ул.Мира д.44-1</t>
  </si>
  <si>
    <t>ул.Мира д.44-2</t>
  </si>
  <si>
    <t>ул.Мира д.46</t>
  </si>
  <si>
    <t>ул.Мира д.46-1</t>
  </si>
  <si>
    <t>ИТОГО       оплачено</t>
  </si>
  <si>
    <t>ул.Мира д.46-2</t>
  </si>
  <si>
    <t>пер.Октябрьский д.7</t>
  </si>
  <si>
    <t>ИТОГО      оплочено</t>
  </si>
  <si>
    <t>пер.Парковый д.3</t>
  </si>
  <si>
    <t>ИТОГО    начисление</t>
  </si>
  <si>
    <t>пер. Парковый д.4</t>
  </si>
  <si>
    <t>содержание общего домогого оборудования</t>
  </si>
  <si>
    <t>ИТОГО начисленно</t>
  </si>
  <si>
    <t>ИТОГО оплаченно</t>
  </si>
  <si>
    <t>ул.Пионерская д.36</t>
  </si>
  <si>
    <t>ул.Пионерская д.37</t>
  </si>
  <si>
    <t>уд.Пионерская д.39</t>
  </si>
  <si>
    <t>ул.Пионерская  д.41</t>
  </si>
  <si>
    <t>пер.Пожарный д.9</t>
  </si>
  <si>
    <t>пер.Пожарный д.11</t>
  </si>
  <si>
    <t>пер.Пожарный д.14</t>
  </si>
  <si>
    <t>ул.Советская 128</t>
  </si>
  <si>
    <t>ул.Советская д.128б</t>
  </si>
  <si>
    <t>ул.Советская д.131</t>
  </si>
  <si>
    <t>ул.Труда д.11</t>
  </si>
  <si>
    <t>ул.Труда д.12</t>
  </si>
  <si>
    <t>Итого    начислено</t>
  </si>
  <si>
    <t>пер.Центральный д.1</t>
  </si>
  <si>
    <t>пер.Центральный д.2</t>
  </si>
  <si>
    <t>сожержание общего домового оборудования</t>
  </si>
  <si>
    <t>пер.Центральный д.2а</t>
  </si>
  <si>
    <t>ИТОГО             начислено</t>
  </si>
  <si>
    <t>пер.Центральный д.5а</t>
  </si>
  <si>
    <t>ИТОГО           начислено</t>
  </si>
  <si>
    <t>ИТОГО                         оплочено</t>
  </si>
  <si>
    <t>пер.Школьный д 8а</t>
  </si>
  <si>
    <t>пер.Юбилейный д.1</t>
  </si>
  <si>
    <t>ИТОГО               начислено</t>
  </si>
  <si>
    <t>ИТОГО                     оплачено</t>
  </si>
  <si>
    <t>адрес</t>
  </si>
  <si>
    <t>№п/п</t>
  </si>
  <si>
    <t>Итого</t>
  </si>
  <si>
    <t>Молодежная 28</t>
  </si>
  <si>
    <t>Дружбы 22 а</t>
  </si>
  <si>
    <t>Дружбы 22</t>
  </si>
  <si>
    <t>Дружбы 24</t>
  </si>
  <si>
    <t>Дружбы 26</t>
  </si>
  <si>
    <t>Комсомольская 34</t>
  </si>
  <si>
    <t>комсомольская 37</t>
  </si>
  <si>
    <t>комсомольская 39</t>
  </si>
  <si>
    <t>комсомольская 40-1</t>
  </si>
  <si>
    <t>комсомольская 40</t>
  </si>
  <si>
    <t>комсомольская 41</t>
  </si>
  <si>
    <t>комсомольская 42</t>
  </si>
  <si>
    <t>комсомольская 43</t>
  </si>
  <si>
    <t>комсомольская 45</t>
  </si>
  <si>
    <t>комсомольская 47</t>
  </si>
  <si>
    <t>комсомольская 32</t>
  </si>
  <si>
    <t>комсомольская 45-1</t>
  </si>
  <si>
    <t>Красноармейская 125-1</t>
  </si>
  <si>
    <t>Красноармейская 22</t>
  </si>
  <si>
    <t>Красноармейская 50</t>
  </si>
  <si>
    <t>Красноармейская 54</t>
  </si>
  <si>
    <t>Красноармейская 55</t>
  </si>
  <si>
    <t>Красноармейская 63</t>
  </si>
  <si>
    <t>Красноармейская 65</t>
  </si>
  <si>
    <t>Красноармейская 125</t>
  </si>
  <si>
    <t>Красноармейская 127</t>
  </si>
  <si>
    <t>Красноармейская 129</t>
  </si>
  <si>
    <t>Ленинская 109</t>
  </si>
  <si>
    <t>Ленинская 111</t>
  </si>
  <si>
    <t>Ленинская 130</t>
  </si>
  <si>
    <t>Механизаторов 4</t>
  </si>
  <si>
    <t>Мира 31</t>
  </si>
  <si>
    <t>Мира 33</t>
  </si>
  <si>
    <t>Мира34</t>
  </si>
  <si>
    <t>Мира34-1</t>
  </si>
  <si>
    <t>Мира 36</t>
  </si>
  <si>
    <t>Мира 36-1</t>
  </si>
  <si>
    <t>Мира 38</t>
  </si>
  <si>
    <t>Мира 40</t>
  </si>
  <si>
    <t>Мира 42</t>
  </si>
  <si>
    <t>Мира 42-1</t>
  </si>
  <si>
    <t>Мира 44</t>
  </si>
  <si>
    <t>Мира 44-1</t>
  </si>
  <si>
    <t>Мира 44-2</t>
  </si>
  <si>
    <t>Мира 46</t>
  </si>
  <si>
    <t>Мира 46-1</t>
  </si>
  <si>
    <t>Мира 46-2</t>
  </si>
  <si>
    <t>октябрьский 7</t>
  </si>
  <si>
    <t>Парковый 3</t>
  </si>
  <si>
    <t>Парковый 4</t>
  </si>
  <si>
    <t>Пионерская 36</t>
  </si>
  <si>
    <t>Пионерская 37</t>
  </si>
  <si>
    <t>Пионерская 41</t>
  </si>
  <si>
    <t>Пионерская 39</t>
  </si>
  <si>
    <t>Пожарный 9</t>
  </si>
  <si>
    <t>Пожарный 11</t>
  </si>
  <si>
    <t>Пожарный 14</t>
  </si>
  <si>
    <t>Советская 128</t>
  </si>
  <si>
    <t>Советская 128 б</t>
  </si>
  <si>
    <t>Советская 131</t>
  </si>
  <si>
    <t>Труда 11</t>
  </si>
  <si>
    <t>Труда 12</t>
  </si>
  <si>
    <t>Центральный 1</t>
  </si>
  <si>
    <t>Центральный 2</t>
  </si>
  <si>
    <t>Центральный 2 а</t>
  </si>
  <si>
    <t>Центральный 5 а</t>
  </si>
  <si>
    <t>Школьный 8 а</t>
  </si>
  <si>
    <t>Юблейный 1</t>
  </si>
  <si>
    <t xml:space="preserve">ноябрь </t>
  </si>
  <si>
    <t>Сводная ведомость 2014год</t>
  </si>
  <si>
    <t>Вода</t>
  </si>
  <si>
    <t xml:space="preserve"> </t>
  </si>
  <si>
    <t>оплата</t>
  </si>
  <si>
    <t>Вода благ.</t>
  </si>
  <si>
    <t xml:space="preserve">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</si>
  <si>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</si>
  <si>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</si>
  <si>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</si>
  <si>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</si>
  <si>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</si>
  <si>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Сводная ведомость 2015 год ул. (пер. )</t>
  </si>
  <si>
    <t>Сводная ведомость 2015год</t>
  </si>
  <si>
    <t>Сводная ведомость 2015 год</t>
  </si>
  <si>
    <t>Сводная ведомость 2015  год ул. (пер. )</t>
  </si>
  <si>
    <t>Сводная ведомость 2015год   ул. (пер. )</t>
  </si>
  <si>
    <t>Своная  ведомость 2015год</t>
  </si>
  <si>
    <t>Своная ведомость 2015год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</si>
  <si>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</si>
  <si>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пер.Мех-ров 2</t>
  </si>
  <si>
    <t>пер.Центральный 3</t>
  </si>
  <si>
    <t>Механизаторов 2</t>
  </si>
  <si>
    <t>Центральный 3</t>
  </si>
  <si>
    <t>Сальдо на 01.01.2015</t>
  </si>
  <si>
    <t>сальдо на 01.04. 2015</t>
  </si>
  <si>
    <t>Сводная ведомость  на 01.07.2015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</si>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</sst>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/>
    <xf numFmtId="0" fontId="0" fillId="2" borderId="0" xfId="0" applyFill="1"/>
    <xf numFmtId="0" fontId="0" fillId="2" borderId="1" xfId="0" applyFill="1" applyBorder="1" applyAlignment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2" fontId="0" fillId="2" borderId="1" xfId="0" applyNumberFormat="1" applyFill="1" applyBorder="1"/>
    <xf numFmtId="0" fontId="2" fillId="2" borderId="1" xfId="0" applyFont="1" applyFill="1" applyBorder="1"/>
    <xf numFmtId="2" fontId="0" fillId="2" borderId="0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2" fontId="0" fillId="2" borderId="2" xfId="0" applyNumberFormat="1" applyFill="1" applyBorder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2" fontId="0" fillId="0" borderId="2" xfId="0" applyNumberFormat="1" applyFill="1" applyBorder="1"/>
    <xf numFmtId="2" fontId="0" fillId="0" borderId="0" xfId="0" applyNumberFormat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2" fontId="0" fillId="0" borderId="0" xfId="0" applyNumberFormat="1" applyFill="1"/>
    <xf numFmtId="2" fontId="0" fillId="0" borderId="0" xfId="0" applyNumberForma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2" fontId="0" fillId="0" borderId="1" xfId="0" applyNumberFormat="1" applyBorder="1"/>
    <xf numFmtId="0" fontId="1" fillId="0" borderId="1" xfId="0" applyFont="1" applyBorder="1"/>
    <xf numFmtId="0" fontId="0" fillId="2" borderId="0" xfId="0" applyFill="1" applyBorder="1"/>
    <xf numFmtId="0" fontId="0" fillId="0" borderId="2" xfId="0" applyFill="1" applyBorder="1"/>
    <xf numFmtId="0" fontId="0" fillId="2" borderId="1" xfId="0" applyFont="1" applyFill="1" applyBorder="1"/>
    <xf numFmtId="2" fontId="0" fillId="2" borderId="1" xfId="0" applyNumberFormat="1" applyFont="1" applyFill="1" applyBorder="1"/>
    <xf numFmtId="0" fontId="2" fillId="2" borderId="0" xfId="0" applyFont="1" applyFill="1" applyBorder="1"/>
    <xf numFmtId="0" fontId="0" fillId="0" borderId="2" xfId="0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" fontId="0" fillId="0" borderId="0" xfId="0" applyNumberFormat="1"/>
    <xf numFmtId="2" fontId="1" fillId="0" borderId="1" xfId="0" applyNumberFormat="1" applyFont="1" applyFill="1" applyBorder="1"/>
    <xf numFmtId="2" fontId="1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3" sqref="J13"/>
    </sheetView>
  </sheetViews>
  <sheetFormatPr defaultRowHeight="15"/>
  <cols>
    <col min="9" max="9" width="9.28515625" bestFit="1" customWidth="1"/>
    <col min="13" max="13" width="9.28515625" bestFit="1" customWidth="1"/>
  </cols>
  <sheetData>
    <row r="1" spans="1:13">
      <c r="A1" s="71" t="s">
        <v>217</v>
      </c>
      <c r="B1" s="71"/>
      <c r="C1" s="71"/>
      <c r="D1" s="71"/>
      <c r="E1" s="71"/>
      <c r="F1" s="71" t="s">
        <v>0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563.20000000000005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/>
      <c r="L5" s="6" t="s">
        <v>14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59"/>
      <c r="J6" s="6"/>
      <c r="K6" s="6"/>
      <c r="L6" s="6"/>
      <c r="M6" s="7"/>
    </row>
    <row r="7" spans="1:13">
      <c r="A7" s="3" t="s">
        <v>16</v>
      </c>
      <c r="B7" s="3">
        <v>4449.28</v>
      </c>
      <c r="C7" s="3"/>
      <c r="D7" s="3">
        <v>650.95000000000005</v>
      </c>
      <c r="E7" s="3"/>
      <c r="F7" s="3">
        <v>1661.92</v>
      </c>
      <c r="G7" s="3"/>
      <c r="H7" s="3">
        <v>411.17</v>
      </c>
      <c r="I7" s="3">
        <f t="shared" ref="I7:I13" si="0">SUM(B7:H7)</f>
        <v>7173.32</v>
      </c>
      <c r="J7" s="8">
        <v>4716</v>
      </c>
      <c r="K7" s="3"/>
      <c r="L7" s="8">
        <f>SUM(J7:K7)</f>
        <v>4716</v>
      </c>
      <c r="M7" s="8">
        <f>I7-L7</f>
        <v>2457.3199999999997</v>
      </c>
    </row>
    <row r="8" spans="1:13">
      <c r="A8" s="3" t="s">
        <v>17</v>
      </c>
      <c r="B8" s="3">
        <v>4449.28</v>
      </c>
      <c r="C8" s="3"/>
      <c r="D8" s="3">
        <v>235.45</v>
      </c>
      <c r="E8" s="3"/>
      <c r="F8" s="8">
        <v>601.12</v>
      </c>
      <c r="G8" s="9"/>
      <c r="H8" s="3">
        <v>411.17</v>
      </c>
      <c r="I8" s="8">
        <f t="shared" si="0"/>
        <v>5697.0199999999995</v>
      </c>
      <c r="J8" s="8">
        <v>4154</v>
      </c>
      <c r="K8" s="3"/>
      <c r="L8" s="8">
        <f t="shared" ref="L8:L18" si="1">SUM(J8:K8)</f>
        <v>4154</v>
      </c>
      <c r="M8" s="8">
        <f t="shared" ref="M8:M18" si="2">I8-L8</f>
        <v>1543.0199999999995</v>
      </c>
    </row>
    <row r="9" spans="1:13">
      <c r="A9" s="3" t="s">
        <v>18</v>
      </c>
      <c r="B9" s="3">
        <v>4449.28</v>
      </c>
      <c r="C9" s="3"/>
      <c r="D9" s="3">
        <v>540.15</v>
      </c>
      <c r="E9" s="3"/>
      <c r="F9" s="8">
        <v>1379.04</v>
      </c>
      <c r="G9" s="9"/>
      <c r="H9" s="3">
        <v>411.17</v>
      </c>
      <c r="I9" s="3">
        <f t="shared" si="0"/>
        <v>6779.6399999999994</v>
      </c>
      <c r="J9" s="8">
        <v>6477</v>
      </c>
      <c r="K9" s="3"/>
      <c r="L9" s="8">
        <f t="shared" si="1"/>
        <v>6477</v>
      </c>
      <c r="M9" s="8">
        <f t="shared" si="2"/>
        <v>302.63999999999942</v>
      </c>
    </row>
    <row r="10" spans="1:13">
      <c r="A10" s="3" t="s">
        <v>19</v>
      </c>
      <c r="B10" s="3">
        <v>4449.28</v>
      </c>
      <c r="C10" s="3"/>
      <c r="D10" s="3">
        <v>817.15</v>
      </c>
      <c r="E10" s="3"/>
      <c r="F10" s="8">
        <v>2086.2399999999998</v>
      </c>
      <c r="G10" s="9"/>
      <c r="H10" s="3">
        <v>411.17</v>
      </c>
      <c r="I10" s="3">
        <f t="shared" si="0"/>
        <v>7763.8399999999992</v>
      </c>
      <c r="J10" s="8">
        <v>8143.86</v>
      </c>
      <c r="K10" s="3"/>
      <c r="L10" s="8">
        <f t="shared" si="1"/>
        <v>8143.86</v>
      </c>
      <c r="M10" s="8">
        <f t="shared" si="2"/>
        <v>-380.02000000000044</v>
      </c>
    </row>
    <row r="11" spans="1:13">
      <c r="A11" s="3" t="s">
        <v>20</v>
      </c>
      <c r="B11" s="3">
        <v>4449.28</v>
      </c>
      <c r="C11" s="3"/>
      <c r="D11" s="3">
        <v>346.25</v>
      </c>
      <c r="E11" s="3"/>
      <c r="F11" s="8">
        <v>884</v>
      </c>
      <c r="G11" s="9"/>
      <c r="H11" s="3">
        <v>411.17</v>
      </c>
      <c r="I11" s="3">
        <f t="shared" si="0"/>
        <v>6090.7</v>
      </c>
      <c r="J11" s="8">
        <v>3769</v>
      </c>
      <c r="K11" s="3"/>
      <c r="L11" s="8">
        <f t="shared" si="1"/>
        <v>3769</v>
      </c>
      <c r="M11" s="8">
        <f t="shared" si="2"/>
        <v>2321.6999999999998</v>
      </c>
    </row>
    <row r="12" spans="1:13">
      <c r="A12" s="3" t="s">
        <v>21</v>
      </c>
      <c r="B12" s="3">
        <v>4449.28</v>
      </c>
      <c r="C12" s="3"/>
      <c r="D12" s="3">
        <v>1274.2</v>
      </c>
      <c r="E12" s="3"/>
      <c r="F12" s="8">
        <v>3253.12</v>
      </c>
      <c r="G12" s="9"/>
      <c r="H12" s="3">
        <v>411.17</v>
      </c>
      <c r="I12" s="3">
        <f t="shared" si="0"/>
        <v>9387.7699999999986</v>
      </c>
      <c r="J12" s="8">
        <v>10352</v>
      </c>
      <c r="K12" s="3"/>
      <c r="L12" s="8">
        <f t="shared" si="1"/>
        <v>10352</v>
      </c>
      <c r="M12" s="8">
        <f t="shared" si="2"/>
        <v>-964.23000000000138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3"/>
      <c r="H14" s="3"/>
      <c r="I14" s="3">
        <f>SUM(B14:H14)</f>
        <v>0</v>
      </c>
      <c r="J14" s="3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3"/>
      <c r="H15" s="3"/>
      <c r="I15" s="3">
        <f>SUM(B15:H15)</f>
        <v>0</v>
      </c>
      <c r="J15" s="3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3"/>
      <c r="H16" s="3"/>
      <c r="I16" s="3">
        <f>SUM(B16:H16)</f>
        <v>0</v>
      </c>
      <c r="J16" s="3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3"/>
      <c r="H17" s="3"/>
      <c r="I17" s="3">
        <f>SUM(B17:H17)</f>
        <v>0</v>
      </c>
      <c r="J17" s="3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3"/>
      <c r="H18" s="3"/>
      <c r="I18" s="3">
        <f>SUM(B18:H18)</f>
        <v>0</v>
      </c>
      <c r="J18" s="3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26695.679999999997</v>
      </c>
      <c r="C19" s="3">
        <f t="shared" ref="C19:K19" si="3">SUM(C7:C13)</f>
        <v>0</v>
      </c>
      <c r="D19" s="3">
        <f>SUM(D7:D18)</f>
        <v>3864.1500000000005</v>
      </c>
      <c r="E19" s="3">
        <f t="shared" si="3"/>
        <v>0</v>
      </c>
      <c r="F19" s="3">
        <f>SUM(F7:F18)</f>
        <v>9865.4399999999987</v>
      </c>
      <c r="G19" s="3">
        <f t="shared" si="3"/>
        <v>0</v>
      </c>
      <c r="H19" s="3">
        <f>SUM(H7:H18)</f>
        <v>2467.02</v>
      </c>
      <c r="I19" s="8">
        <f>SUM(I7:I18)</f>
        <v>42892.289999999994</v>
      </c>
      <c r="J19" s="8">
        <f>SUM(J6:J18)</f>
        <v>37611.86</v>
      </c>
      <c r="K19" s="3">
        <f t="shared" si="3"/>
        <v>0</v>
      </c>
      <c r="L19" s="3">
        <f>SUM(L7:L18)</f>
        <v>37611.86</v>
      </c>
      <c r="M19" s="8">
        <f>I19-J19</f>
        <v>5280.429999999993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9" max="9" width="9.85546875" customWidth="1"/>
    <col min="10" max="10" width="9.42578125" customWidth="1"/>
    <col min="12" max="12" width="10" customWidth="1"/>
  </cols>
  <sheetData>
    <row r="1" spans="1:13">
      <c r="A1" s="73" t="s">
        <v>216</v>
      </c>
      <c r="B1" s="73"/>
      <c r="C1" s="73"/>
      <c r="D1" s="73"/>
      <c r="E1" s="73"/>
      <c r="F1" s="74" t="s">
        <v>47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878.4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51">
        <v>6939.36</v>
      </c>
      <c r="C7" s="51"/>
      <c r="D7" s="51">
        <v>1296.3599999999999</v>
      </c>
      <c r="E7" s="51"/>
      <c r="F7" s="52">
        <v>3309.7</v>
      </c>
      <c r="G7" s="51">
        <v>175.68</v>
      </c>
      <c r="H7" s="51">
        <v>641.23</v>
      </c>
      <c r="I7" s="52">
        <f>SUM(B7:H7)</f>
        <v>12362.329999999998</v>
      </c>
      <c r="J7" s="52">
        <v>8315.98</v>
      </c>
      <c r="K7" s="51"/>
      <c r="L7" s="52">
        <f>SUM(J7:K7)</f>
        <v>8315.98</v>
      </c>
      <c r="M7" s="52">
        <f>I7-L7</f>
        <v>4046.3499999999985</v>
      </c>
    </row>
    <row r="8" spans="1:13">
      <c r="A8" s="13" t="s">
        <v>17</v>
      </c>
      <c r="B8" s="51">
        <v>6939.36</v>
      </c>
      <c r="C8" s="51"/>
      <c r="D8" s="51">
        <v>1296.3599999999999</v>
      </c>
      <c r="E8" s="51"/>
      <c r="F8" s="52">
        <v>3309.7</v>
      </c>
      <c r="G8" s="51">
        <v>175.68</v>
      </c>
      <c r="H8" s="51">
        <v>641.23</v>
      </c>
      <c r="I8" s="52">
        <f t="shared" ref="I8:I16" si="0">SUM(B8:H8)</f>
        <v>12362.329999999998</v>
      </c>
      <c r="J8" s="52">
        <v>8137.37</v>
      </c>
      <c r="K8" s="51"/>
      <c r="L8" s="52">
        <f t="shared" ref="L8:L18" si="1">SUM(J8:K8)</f>
        <v>8137.37</v>
      </c>
      <c r="M8" s="52">
        <f t="shared" ref="M8:M18" si="2">I8-L8</f>
        <v>4224.9599999999982</v>
      </c>
    </row>
    <row r="9" spans="1:13">
      <c r="A9" s="13" t="s">
        <v>18</v>
      </c>
      <c r="B9" s="51">
        <v>6939.36</v>
      </c>
      <c r="C9" s="51"/>
      <c r="D9" s="51">
        <v>1642.61</v>
      </c>
      <c r="E9" s="51"/>
      <c r="F9" s="52">
        <v>4193.7</v>
      </c>
      <c r="G9" s="51">
        <v>175.68</v>
      </c>
      <c r="H9" s="51">
        <v>641.23</v>
      </c>
      <c r="I9" s="52">
        <f t="shared" si="0"/>
        <v>13592.579999999998</v>
      </c>
      <c r="J9" s="52">
        <v>17957.759999999998</v>
      </c>
      <c r="K9" s="51"/>
      <c r="L9" s="52">
        <f t="shared" si="1"/>
        <v>17957.759999999998</v>
      </c>
      <c r="M9" s="52">
        <f t="shared" si="2"/>
        <v>-4365.18</v>
      </c>
    </row>
    <row r="10" spans="1:13">
      <c r="A10" s="13" t="s">
        <v>19</v>
      </c>
      <c r="B10" s="51">
        <v>6939.36</v>
      </c>
      <c r="C10" s="51"/>
      <c r="D10" s="51">
        <v>1570.59</v>
      </c>
      <c r="E10" s="51"/>
      <c r="F10" s="52">
        <v>4009.83</v>
      </c>
      <c r="G10" s="51">
        <v>175.68</v>
      </c>
      <c r="H10" s="51">
        <v>641.23</v>
      </c>
      <c r="I10" s="52">
        <f t="shared" si="0"/>
        <v>13336.689999999999</v>
      </c>
      <c r="J10" s="52">
        <v>11073.48</v>
      </c>
      <c r="K10" s="51"/>
      <c r="L10" s="52">
        <f t="shared" si="1"/>
        <v>11073.48</v>
      </c>
      <c r="M10" s="52">
        <f t="shared" si="2"/>
        <v>2263.2099999999991</v>
      </c>
    </row>
    <row r="11" spans="1:13">
      <c r="A11" s="13" t="s">
        <v>20</v>
      </c>
      <c r="B11" s="51">
        <v>6939.36</v>
      </c>
      <c r="C11" s="51"/>
      <c r="D11" s="51">
        <v>1030.44</v>
      </c>
      <c r="E11" s="51"/>
      <c r="F11" s="52">
        <v>2630.78</v>
      </c>
      <c r="G11" s="51">
        <v>175.68</v>
      </c>
      <c r="H11" s="51">
        <v>641.23</v>
      </c>
      <c r="I11" s="52">
        <f t="shared" si="0"/>
        <v>11417.49</v>
      </c>
      <c r="J11" s="52">
        <v>6599.01</v>
      </c>
      <c r="K11" s="51"/>
      <c r="L11" s="52">
        <f t="shared" si="1"/>
        <v>6599.01</v>
      </c>
      <c r="M11" s="52">
        <f t="shared" si="2"/>
        <v>4818.4799999999996</v>
      </c>
    </row>
    <row r="12" spans="1:13">
      <c r="A12" s="13" t="s">
        <v>21</v>
      </c>
      <c r="B12" s="51">
        <v>6939.36</v>
      </c>
      <c r="C12" s="51"/>
      <c r="D12" s="51">
        <v>1639.84</v>
      </c>
      <c r="E12" s="51">
        <v>277</v>
      </c>
      <c r="F12" s="52">
        <v>4186.62</v>
      </c>
      <c r="G12" s="51">
        <v>175.68</v>
      </c>
      <c r="H12" s="51">
        <v>641.23</v>
      </c>
      <c r="I12" s="52">
        <f t="shared" si="0"/>
        <v>13859.73</v>
      </c>
      <c r="J12" s="52">
        <v>15484.31</v>
      </c>
      <c r="K12" s="51"/>
      <c r="L12" s="52">
        <f t="shared" si="1"/>
        <v>15484.31</v>
      </c>
      <c r="M12" s="52">
        <f t="shared" si="2"/>
        <v>-1624.58</v>
      </c>
    </row>
    <row r="13" spans="1:13">
      <c r="A13" s="13" t="s">
        <v>22</v>
      </c>
      <c r="B13" s="51"/>
      <c r="C13" s="51"/>
      <c r="D13" s="51"/>
      <c r="E13" s="51"/>
      <c r="F13" s="52"/>
      <c r="G13" s="51"/>
      <c r="H13" s="51"/>
      <c r="I13" s="52">
        <f t="shared" si="0"/>
        <v>0</v>
      </c>
      <c r="J13" s="52"/>
      <c r="K13" s="51"/>
      <c r="L13" s="52">
        <f t="shared" si="1"/>
        <v>0</v>
      </c>
      <c r="M13" s="52">
        <f t="shared" si="2"/>
        <v>0</v>
      </c>
    </row>
    <row r="14" spans="1:13">
      <c r="A14" s="13" t="s">
        <v>23</v>
      </c>
      <c r="B14" s="51"/>
      <c r="C14" s="51"/>
      <c r="D14" s="51"/>
      <c r="E14" s="51"/>
      <c r="F14" s="52"/>
      <c r="G14" s="51"/>
      <c r="H14" s="51"/>
      <c r="I14" s="52">
        <f t="shared" si="0"/>
        <v>0</v>
      </c>
      <c r="J14" s="52"/>
      <c r="K14" s="51"/>
      <c r="L14" s="52">
        <f t="shared" si="1"/>
        <v>0</v>
      </c>
      <c r="M14" s="52">
        <f t="shared" si="2"/>
        <v>0</v>
      </c>
    </row>
    <row r="15" spans="1:13">
      <c r="A15" s="13" t="s">
        <v>24</v>
      </c>
      <c r="B15" s="51"/>
      <c r="C15" s="51"/>
      <c r="D15" s="51"/>
      <c r="E15" s="51"/>
      <c r="F15" s="52"/>
      <c r="G15" s="51"/>
      <c r="H15" s="51"/>
      <c r="I15" s="52">
        <f t="shared" si="0"/>
        <v>0</v>
      </c>
      <c r="J15" s="52"/>
      <c r="K15" s="51"/>
      <c r="L15" s="52">
        <f t="shared" si="1"/>
        <v>0</v>
      </c>
      <c r="M15" s="52">
        <f t="shared" si="2"/>
        <v>0</v>
      </c>
    </row>
    <row r="16" spans="1:13">
      <c r="A16" s="13" t="s">
        <v>25</v>
      </c>
      <c r="B16" s="51"/>
      <c r="C16" s="51"/>
      <c r="D16" s="51"/>
      <c r="E16" s="51"/>
      <c r="F16" s="52"/>
      <c r="G16" s="51"/>
      <c r="H16" s="51"/>
      <c r="I16" s="52">
        <f t="shared" si="0"/>
        <v>0</v>
      </c>
      <c r="J16" s="52"/>
      <c r="K16" s="51"/>
      <c r="L16" s="52">
        <f t="shared" si="1"/>
        <v>0</v>
      </c>
      <c r="M16" s="52">
        <f t="shared" si="2"/>
        <v>0</v>
      </c>
    </row>
    <row r="17" spans="1:13">
      <c r="A17" s="13" t="s">
        <v>26</v>
      </c>
      <c r="B17" s="51"/>
      <c r="C17" s="51"/>
      <c r="D17" s="51"/>
      <c r="E17" s="51"/>
      <c r="F17" s="52"/>
      <c r="G17" s="51"/>
      <c r="H17" s="51"/>
      <c r="I17" s="52">
        <f>SUM(B17:H17)</f>
        <v>0</v>
      </c>
      <c r="J17" s="52"/>
      <c r="K17" s="51"/>
      <c r="L17" s="52">
        <f t="shared" si="1"/>
        <v>0</v>
      </c>
      <c r="M17" s="52">
        <f t="shared" si="2"/>
        <v>0</v>
      </c>
    </row>
    <row r="18" spans="1:13">
      <c r="A18" s="13" t="s">
        <v>27</v>
      </c>
      <c r="B18" s="51"/>
      <c r="C18" s="51"/>
      <c r="D18" s="51"/>
      <c r="E18" s="51"/>
      <c r="F18" s="52"/>
      <c r="G18" s="51"/>
      <c r="H18" s="51"/>
      <c r="I18" s="52">
        <f>SUM(B18:H18)</f>
        <v>0</v>
      </c>
      <c r="J18" s="52"/>
      <c r="K18" s="51"/>
      <c r="L18" s="52">
        <f t="shared" si="1"/>
        <v>0</v>
      </c>
      <c r="M18" s="52">
        <f t="shared" si="2"/>
        <v>0</v>
      </c>
    </row>
    <row r="19" spans="1:13">
      <c r="A19" s="19" t="s">
        <v>28</v>
      </c>
      <c r="B19" s="51">
        <f>SUM(B7:B18)</f>
        <v>41636.159999999996</v>
      </c>
      <c r="C19" s="51">
        <f>C7+C8+C9+C10+C12+C11+C13+C15+C16</f>
        <v>0</v>
      </c>
      <c r="D19" s="51">
        <f>SUM(D7:D18)</f>
        <v>8476.2000000000007</v>
      </c>
      <c r="E19" s="51">
        <f>E7+E8+E9+E10+E12+E11+E13+E15+E16</f>
        <v>277</v>
      </c>
      <c r="F19" s="52">
        <f>SUM(F7:F18)</f>
        <v>21640.329999999998</v>
      </c>
      <c r="G19" s="51">
        <f>SUM(G7:G18)</f>
        <v>1054.0800000000002</v>
      </c>
      <c r="H19" s="51">
        <f>SUM(H7:H18)</f>
        <v>3847.38</v>
      </c>
      <c r="I19" s="52">
        <f>SUM(I7:I18)</f>
        <v>76931.149999999994</v>
      </c>
      <c r="J19" s="52">
        <f>SUM(J6:J18)</f>
        <v>67567.91</v>
      </c>
      <c r="K19" s="51">
        <f>K7+K8+K9+K10+K12+K11+K13+K15+K16</f>
        <v>0</v>
      </c>
      <c r="L19" s="52">
        <f>SUM(L7:L18)</f>
        <v>67567.91</v>
      </c>
      <c r="M19" s="52">
        <f>I19-J19</f>
        <v>9363.2399999999907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9" max="9" width="9.7109375" customWidth="1"/>
  </cols>
  <sheetData>
    <row r="1" spans="1:13">
      <c r="A1" s="72" t="s">
        <v>216</v>
      </c>
      <c r="B1" s="72"/>
      <c r="C1" s="72"/>
      <c r="D1" s="72"/>
      <c r="E1" s="72"/>
      <c r="F1" s="74" t="s">
        <v>48</v>
      </c>
      <c r="G1" s="74"/>
      <c r="H1" s="74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693.72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12</v>
      </c>
      <c r="J5" s="16" t="s">
        <v>13</v>
      </c>
      <c r="K5" s="16"/>
      <c r="L5" s="16" t="s">
        <v>49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5480.39</v>
      </c>
      <c r="C7" s="13"/>
      <c r="D7" s="13">
        <v>794.99</v>
      </c>
      <c r="E7" s="13"/>
      <c r="F7" s="18">
        <v>2029.66</v>
      </c>
      <c r="G7" s="18"/>
      <c r="H7" s="13">
        <v>506.42</v>
      </c>
      <c r="I7" s="18">
        <f>SUM(B7:H7)</f>
        <v>8811.4600000000009</v>
      </c>
      <c r="J7" s="18">
        <v>7681.6</v>
      </c>
      <c r="K7" s="13"/>
      <c r="L7" s="18">
        <f>SUM(J7:K7)</f>
        <v>7681.6</v>
      </c>
      <c r="M7" s="18">
        <f>I7-L7</f>
        <v>1129.8600000000006</v>
      </c>
    </row>
    <row r="8" spans="1:13">
      <c r="A8" s="13" t="s">
        <v>17</v>
      </c>
      <c r="B8" s="13">
        <v>5480.39</v>
      </c>
      <c r="C8" s="13"/>
      <c r="D8" s="13">
        <v>725.74</v>
      </c>
      <c r="E8" s="13"/>
      <c r="F8" s="18">
        <v>1852.86</v>
      </c>
      <c r="G8" s="18"/>
      <c r="H8" s="13">
        <v>506.42</v>
      </c>
      <c r="I8" s="18">
        <f t="shared" ref="I8:I18" si="0">SUM(B8:H8)</f>
        <v>8565.41</v>
      </c>
      <c r="J8" s="18">
        <v>8581</v>
      </c>
      <c r="K8" s="13"/>
      <c r="L8" s="18">
        <f t="shared" ref="L8:L18" si="1">SUM(J8:K8)</f>
        <v>8581</v>
      </c>
      <c r="M8" s="18">
        <f t="shared" ref="M8:M18" si="2">I8-L8</f>
        <v>-15.590000000000146</v>
      </c>
    </row>
    <row r="9" spans="1:13">
      <c r="A9" s="13" t="s">
        <v>18</v>
      </c>
      <c r="B9" s="13">
        <v>5480.39</v>
      </c>
      <c r="C9" s="13"/>
      <c r="D9" s="13">
        <v>1238.19</v>
      </c>
      <c r="E9" s="13"/>
      <c r="F9" s="18">
        <v>3161.18</v>
      </c>
      <c r="G9" s="18"/>
      <c r="H9" s="13">
        <v>506.42</v>
      </c>
      <c r="I9" s="18">
        <f t="shared" si="0"/>
        <v>10386.18</v>
      </c>
      <c r="J9" s="18">
        <v>12676.94</v>
      </c>
      <c r="K9" s="13"/>
      <c r="L9" s="18">
        <f t="shared" si="1"/>
        <v>12676.94</v>
      </c>
      <c r="M9" s="18">
        <f t="shared" si="2"/>
        <v>-2290.7600000000002</v>
      </c>
    </row>
    <row r="10" spans="1:13">
      <c r="A10" s="13" t="s">
        <v>19</v>
      </c>
      <c r="B10" s="13">
        <v>5480.39</v>
      </c>
      <c r="C10" s="13"/>
      <c r="D10" s="13">
        <v>794.99</v>
      </c>
      <c r="E10" s="13"/>
      <c r="F10" s="18">
        <v>2029.66</v>
      </c>
      <c r="G10" s="18"/>
      <c r="H10" s="13">
        <v>506.42</v>
      </c>
      <c r="I10" s="18">
        <f t="shared" si="0"/>
        <v>8811.4600000000009</v>
      </c>
      <c r="J10" s="18">
        <v>7067.81</v>
      </c>
      <c r="K10" s="13"/>
      <c r="L10" s="18">
        <f t="shared" si="1"/>
        <v>7067.81</v>
      </c>
      <c r="M10" s="18">
        <f t="shared" si="2"/>
        <v>1743.6500000000005</v>
      </c>
    </row>
    <row r="11" spans="1:13">
      <c r="A11" s="13" t="s">
        <v>20</v>
      </c>
      <c r="B11" s="13">
        <v>5480.39</v>
      </c>
      <c r="C11" s="13"/>
      <c r="D11" s="13">
        <v>864.24</v>
      </c>
      <c r="E11" s="13"/>
      <c r="F11" s="18">
        <v>2206.46</v>
      </c>
      <c r="G11" s="18"/>
      <c r="H11" s="13">
        <v>506.42</v>
      </c>
      <c r="I11" s="18">
        <f t="shared" si="0"/>
        <v>9057.51</v>
      </c>
      <c r="J11" s="18">
        <v>8380.6</v>
      </c>
      <c r="K11" s="13"/>
      <c r="L11" s="18">
        <f t="shared" si="1"/>
        <v>8380.6</v>
      </c>
      <c r="M11" s="18">
        <f t="shared" si="2"/>
        <v>676.90999999999985</v>
      </c>
    </row>
    <row r="12" spans="1:13">
      <c r="A12" s="13" t="s">
        <v>21</v>
      </c>
      <c r="B12" s="13">
        <v>5480.39</v>
      </c>
      <c r="C12" s="13"/>
      <c r="D12" s="13">
        <v>836.54</v>
      </c>
      <c r="E12" s="13"/>
      <c r="F12" s="18">
        <v>2135.7399999999998</v>
      </c>
      <c r="G12" s="18"/>
      <c r="H12" s="13">
        <v>506.42</v>
      </c>
      <c r="I12" s="18">
        <f t="shared" si="0"/>
        <v>8959.09</v>
      </c>
      <c r="J12" s="18">
        <v>10541.25</v>
      </c>
      <c r="K12" s="13"/>
      <c r="L12" s="18">
        <f t="shared" si="1"/>
        <v>10541.25</v>
      </c>
      <c r="M12" s="18">
        <f t="shared" si="2"/>
        <v>-1582.1599999999999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18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32882.340000000004</v>
      </c>
      <c r="C19" s="13">
        <f t="shared" ref="C19:K19" si="3">SUM(C7:C15)</f>
        <v>0</v>
      </c>
      <c r="D19" s="13">
        <f>SUM(D7:D18)</f>
        <v>5254.69</v>
      </c>
      <c r="E19" s="13">
        <f t="shared" si="3"/>
        <v>0</v>
      </c>
      <c r="F19" s="13">
        <f>SUM(F7:F18)</f>
        <v>13415.56</v>
      </c>
      <c r="G19" s="13">
        <f t="shared" si="3"/>
        <v>0</v>
      </c>
      <c r="H19" s="13">
        <f>SUM(H7:H18)</f>
        <v>3038.52</v>
      </c>
      <c r="I19" s="18">
        <f>SUM(I7:I18)</f>
        <v>54591.11</v>
      </c>
      <c r="J19" s="13">
        <f>SUM(J6:J18)</f>
        <v>54929.2</v>
      </c>
      <c r="K19" s="13">
        <f t="shared" si="3"/>
        <v>0</v>
      </c>
      <c r="L19" s="13">
        <f>SUM(L7:L18)</f>
        <v>54929.2</v>
      </c>
      <c r="M19" s="18">
        <f>I19-J19</f>
        <v>-338.08999999999651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9" max="9" width="10" customWidth="1"/>
  </cols>
  <sheetData>
    <row r="1" spans="1:13">
      <c r="A1" s="73" t="s">
        <v>215</v>
      </c>
      <c r="B1" s="73"/>
      <c r="C1" s="73"/>
      <c r="D1" s="73"/>
      <c r="E1" s="73"/>
      <c r="F1" s="74" t="s">
        <v>50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874.6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6909.34</v>
      </c>
      <c r="C7" s="13"/>
      <c r="D7" s="13">
        <v>745.13</v>
      </c>
      <c r="E7" s="13"/>
      <c r="F7" s="18">
        <v>1902.37</v>
      </c>
      <c r="G7" s="18">
        <v>174.92</v>
      </c>
      <c r="H7" s="13">
        <v>638.46</v>
      </c>
      <c r="I7" s="18">
        <f>SUM(B7:H7)</f>
        <v>10370.220000000001</v>
      </c>
      <c r="J7" s="18">
        <v>12374.89</v>
      </c>
      <c r="K7" s="13"/>
      <c r="L7" s="18">
        <f>SUM(J7:K7)</f>
        <v>12374.89</v>
      </c>
      <c r="M7" s="18">
        <f>I7-L7</f>
        <v>-2004.6699999999983</v>
      </c>
    </row>
    <row r="8" spans="1:13">
      <c r="A8" s="13" t="s">
        <v>17</v>
      </c>
      <c r="B8" s="13">
        <v>6909.34</v>
      </c>
      <c r="C8" s="13"/>
      <c r="D8" s="13">
        <v>1077.53</v>
      </c>
      <c r="E8" s="13"/>
      <c r="F8" s="18">
        <v>2751.01</v>
      </c>
      <c r="G8" s="18">
        <v>174.92</v>
      </c>
      <c r="H8" s="13">
        <v>638.46</v>
      </c>
      <c r="I8" s="22">
        <f>SUM(B8:H8)</f>
        <v>11551.260000000002</v>
      </c>
      <c r="J8" s="18">
        <v>10272</v>
      </c>
      <c r="K8" s="13"/>
      <c r="L8" s="18">
        <f t="shared" ref="L8:L18" si="0">SUM(J8:K8)</f>
        <v>10272</v>
      </c>
      <c r="M8" s="18">
        <f>I8-L8</f>
        <v>1279.260000000002</v>
      </c>
    </row>
    <row r="9" spans="1:13">
      <c r="A9" s="13" t="s">
        <v>18</v>
      </c>
      <c r="B9" s="13">
        <v>6909.34</v>
      </c>
      <c r="C9" s="13"/>
      <c r="D9" s="13">
        <v>1091.3800000000001</v>
      </c>
      <c r="E9" s="13"/>
      <c r="F9" s="18">
        <v>2786.37</v>
      </c>
      <c r="G9" s="18">
        <v>174.92</v>
      </c>
      <c r="H9" s="13">
        <v>638.46</v>
      </c>
      <c r="I9" s="18">
        <f>SUM(B9:H9)</f>
        <v>11600.470000000001</v>
      </c>
      <c r="J9" s="18">
        <v>7795.89</v>
      </c>
      <c r="K9" s="13"/>
      <c r="L9" s="18">
        <f t="shared" si="0"/>
        <v>7795.89</v>
      </c>
      <c r="M9" s="18">
        <f>I9-L9</f>
        <v>3804.5800000000008</v>
      </c>
    </row>
    <row r="10" spans="1:13">
      <c r="A10" s="13" t="s">
        <v>19</v>
      </c>
      <c r="B10" s="13">
        <v>6909.34</v>
      </c>
      <c r="C10" s="13"/>
      <c r="D10" s="13">
        <v>994.43</v>
      </c>
      <c r="E10" s="13"/>
      <c r="F10" s="18">
        <v>2538.85</v>
      </c>
      <c r="G10" s="18">
        <v>174.92</v>
      </c>
      <c r="H10" s="13">
        <v>638.46</v>
      </c>
      <c r="I10" s="18">
        <f>SUM(B10:H10)</f>
        <v>11256</v>
      </c>
      <c r="J10" s="18">
        <v>7294.89</v>
      </c>
      <c r="K10" s="13"/>
      <c r="L10" s="18">
        <f t="shared" si="0"/>
        <v>7294.89</v>
      </c>
      <c r="M10" s="18">
        <f t="shared" ref="M10:M18" si="1">I10-L10</f>
        <v>3961.1099999999997</v>
      </c>
    </row>
    <row r="11" spans="1:13">
      <c r="A11" s="13" t="s">
        <v>20</v>
      </c>
      <c r="B11" s="13">
        <v>6909.34</v>
      </c>
      <c r="C11" s="13"/>
      <c r="D11" s="13">
        <v>1603.83</v>
      </c>
      <c r="E11" s="13">
        <v>143.97999999999999</v>
      </c>
      <c r="F11" s="18">
        <v>4094.69</v>
      </c>
      <c r="G11" s="18">
        <v>174.92</v>
      </c>
      <c r="H11" s="13">
        <v>638.46</v>
      </c>
      <c r="I11" s="18">
        <f>SUM(B11:G11)</f>
        <v>12926.76</v>
      </c>
      <c r="J11" s="18">
        <v>18253.099999999999</v>
      </c>
      <c r="K11" s="13"/>
      <c r="L11" s="18">
        <f t="shared" si="0"/>
        <v>18253.099999999999</v>
      </c>
      <c r="M11" s="18">
        <f t="shared" si="1"/>
        <v>-5326.3399999999983</v>
      </c>
    </row>
    <row r="12" spans="1:13">
      <c r="A12" s="13" t="s">
        <v>21</v>
      </c>
      <c r="B12" s="13">
        <v>6909.34</v>
      </c>
      <c r="C12" s="13"/>
      <c r="D12" s="13">
        <v>740.42</v>
      </c>
      <c r="E12" s="13">
        <v>143.97999999999999</v>
      </c>
      <c r="F12" s="18">
        <v>1890.34</v>
      </c>
      <c r="G12" s="18">
        <v>174.92</v>
      </c>
      <c r="H12" s="13">
        <v>638.46</v>
      </c>
      <c r="I12" s="18">
        <f t="shared" ref="I12:I18" si="2">SUM(B12:H12)</f>
        <v>10497.46</v>
      </c>
      <c r="J12" s="18">
        <v>5775</v>
      </c>
      <c r="K12" s="13"/>
      <c r="L12" s="18">
        <f t="shared" si="0"/>
        <v>5775</v>
      </c>
      <c r="M12" s="18">
        <f t="shared" si="1"/>
        <v>4722.4599999999991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2"/>
        <v>0</v>
      </c>
      <c r="J13" s="18"/>
      <c r="K13" s="13"/>
      <c r="L13" s="18">
        <f t="shared" si="0"/>
        <v>0</v>
      </c>
      <c r="M13" s="18">
        <f t="shared" si="1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 t="shared" si="2"/>
        <v>0</v>
      </c>
      <c r="J14" s="18"/>
      <c r="K14" s="13"/>
      <c r="L14" s="18">
        <f t="shared" si="0"/>
        <v>0</v>
      </c>
      <c r="M14" s="18">
        <f t="shared" si="1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 t="shared" si="2"/>
        <v>0</v>
      </c>
      <c r="J15" s="18"/>
      <c r="K15" s="13"/>
      <c r="L15" s="18">
        <f t="shared" si="0"/>
        <v>0</v>
      </c>
      <c r="M15" s="18">
        <f t="shared" si="1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26"/>
      <c r="H16" s="13"/>
      <c r="I16" s="18">
        <f t="shared" si="2"/>
        <v>0</v>
      </c>
      <c r="J16" s="18"/>
      <c r="K16" s="13"/>
      <c r="L16" s="18">
        <f t="shared" si="0"/>
        <v>0</v>
      </c>
      <c r="M16" s="18">
        <f t="shared" si="1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26"/>
      <c r="H17" s="13"/>
      <c r="I17" s="18">
        <f t="shared" si="2"/>
        <v>0</v>
      </c>
      <c r="J17" s="18"/>
      <c r="K17" s="13"/>
      <c r="L17" s="18">
        <f t="shared" si="0"/>
        <v>0</v>
      </c>
      <c r="M17" s="18">
        <f t="shared" si="1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26"/>
      <c r="H18" s="13"/>
      <c r="I18" s="18">
        <f t="shared" si="2"/>
        <v>0</v>
      </c>
      <c r="J18" s="18"/>
      <c r="K18" s="13"/>
      <c r="L18" s="18">
        <f t="shared" si="0"/>
        <v>0</v>
      </c>
      <c r="M18" s="18">
        <f t="shared" si="1"/>
        <v>0</v>
      </c>
    </row>
    <row r="19" spans="1:13">
      <c r="A19" s="19" t="s">
        <v>28</v>
      </c>
      <c r="B19" s="13">
        <f>SUM(B7:B18)</f>
        <v>41456.039999999994</v>
      </c>
      <c r="C19" s="13">
        <f>SUM(C7:C15)</f>
        <v>0</v>
      </c>
      <c r="D19" s="13">
        <f>SUM(D7:D18)</f>
        <v>6252.7199999999993</v>
      </c>
      <c r="E19" s="13">
        <f>SUM(E7:E15)</f>
        <v>287.95999999999998</v>
      </c>
      <c r="F19" s="18">
        <f>SUM(F7:F18)</f>
        <v>15963.630000000001</v>
      </c>
      <c r="G19" s="18">
        <f>SUM(G7:G18)</f>
        <v>1049.52</v>
      </c>
      <c r="H19" s="13">
        <f>SUM(H7:H18)</f>
        <v>3830.76</v>
      </c>
      <c r="I19" s="18">
        <f>SUM(I7:I18)</f>
        <v>68202.170000000013</v>
      </c>
      <c r="J19" s="13">
        <f>SUM(J6:J18)</f>
        <v>61765.77</v>
      </c>
      <c r="K19" s="13">
        <f>SUM(K7:K15)</f>
        <v>0</v>
      </c>
      <c r="L19" s="13">
        <f>SUM(L7:L18)</f>
        <v>61765.77</v>
      </c>
      <c r="M19" s="18">
        <f>I19-J19</f>
        <v>6436.400000000016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J13" sqref="J13"/>
    </sheetView>
  </sheetViews>
  <sheetFormatPr defaultRowHeight="15"/>
  <cols>
    <col min="9" max="9" width="9.42578125" customWidth="1"/>
  </cols>
  <sheetData>
    <row r="1" spans="1:15">
      <c r="A1" s="72" t="s">
        <v>216</v>
      </c>
      <c r="B1" s="72"/>
      <c r="C1" s="72"/>
      <c r="D1" s="72"/>
      <c r="E1" s="72"/>
      <c r="F1" s="75" t="s">
        <v>51</v>
      </c>
      <c r="G1" s="75"/>
      <c r="H1" s="75"/>
    </row>
    <row r="2" spans="1:15">
      <c r="B2" s="11"/>
      <c r="C2" s="11"/>
      <c r="D2" s="11"/>
      <c r="E2" s="11"/>
      <c r="F2" s="11"/>
      <c r="G2" s="11" t="s">
        <v>206</v>
      </c>
      <c r="H2" s="11"/>
      <c r="I2" s="11"/>
      <c r="J2" s="11"/>
      <c r="K2" s="11"/>
      <c r="L2" s="11"/>
      <c r="M2" s="11"/>
    </row>
    <row r="3" spans="1:15">
      <c r="A3" s="24" t="s">
        <v>1</v>
      </c>
      <c r="B3" s="12"/>
      <c r="C3" s="12" t="s">
        <v>2</v>
      </c>
      <c r="D3" s="12">
        <v>739.43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ht="60.75">
      <c r="A5" s="25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12</v>
      </c>
      <c r="J5" s="16" t="s">
        <v>13</v>
      </c>
      <c r="K5" s="16"/>
      <c r="L5" s="16" t="s">
        <v>14</v>
      </c>
      <c r="M5" s="17" t="s">
        <v>15</v>
      </c>
    </row>
    <row r="6" spans="1:15">
      <c r="A6" s="25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5">
      <c r="A7" s="26" t="s">
        <v>16</v>
      </c>
      <c r="B7" s="13">
        <v>5841.5</v>
      </c>
      <c r="C7" s="13"/>
      <c r="D7" s="13">
        <v>1310.21</v>
      </c>
      <c r="E7" s="13"/>
      <c r="F7" s="18">
        <v>3345.06</v>
      </c>
      <c r="G7" s="18"/>
      <c r="H7" s="13">
        <v>539.78</v>
      </c>
      <c r="I7" s="18">
        <f>SUM(B7:H7)</f>
        <v>11036.550000000001</v>
      </c>
      <c r="J7" s="18">
        <v>6126.44</v>
      </c>
      <c r="K7" s="13"/>
      <c r="L7" s="18">
        <f>SUM(J7:K7)</f>
        <v>6126.44</v>
      </c>
      <c r="M7" s="18">
        <f>I7-L7</f>
        <v>4910.1100000000015</v>
      </c>
    </row>
    <row r="8" spans="1:15">
      <c r="A8" s="26" t="s">
        <v>17</v>
      </c>
      <c r="B8" s="13">
        <v>5841.5</v>
      </c>
      <c r="C8" s="13"/>
      <c r="D8" s="13">
        <v>1476.41</v>
      </c>
      <c r="E8" s="13"/>
      <c r="F8" s="18">
        <v>3769.38</v>
      </c>
      <c r="G8" s="18"/>
      <c r="H8" s="13">
        <v>539.78</v>
      </c>
      <c r="I8" s="18">
        <f t="shared" ref="I8:I14" si="0">SUM(B8:H8)</f>
        <v>11627.070000000002</v>
      </c>
      <c r="J8" s="18">
        <v>9039.86</v>
      </c>
      <c r="K8" s="13"/>
      <c r="L8" s="18">
        <f t="shared" ref="L8:L18" si="1">SUM(J8:K8)</f>
        <v>9039.86</v>
      </c>
      <c r="M8" s="18">
        <f t="shared" ref="M8:M18" si="2">I8-L8</f>
        <v>2587.2100000000009</v>
      </c>
    </row>
    <row r="9" spans="1:15">
      <c r="A9" s="26" t="s">
        <v>18</v>
      </c>
      <c r="B9" s="13">
        <v>5841.5</v>
      </c>
      <c r="C9" s="13"/>
      <c r="D9" s="13">
        <v>1490.26</v>
      </c>
      <c r="E9" s="13"/>
      <c r="F9" s="18">
        <v>3804.74</v>
      </c>
      <c r="G9" s="18"/>
      <c r="H9" s="13">
        <v>539.78</v>
      </c>
      <c r="I9" s="18">
        <f t="shared" si="0"/>
        <v>11676.28</v>
      </c>
      <c r="J9" s="18">
        <v>14035.54</v>
      </c>
      <c r="K9" s="13"/>
      <c r="L9" s="18">
        <f t="shared" si="1"/>
        <v>14035.54</v>
      </c>
      <c r="M9" s="18">
        <f t="shared" si="2"/>
        <v>-2359.2600000000002</v>
      </c>
    </row>
    <row r="10" spans="1:15">
      <c r="A10" s="26" t="s">
        <v>19</v>
      </c>
      <c r="B10" s="13">
        <v>5841.5</v>
      </c>
      <c r="C10" s="13"/>
      <c r="D10" s="13">
        <v>1379.46</v>
      </c>
      <c r="E10" s="13"/>
      <c r="F10" s="18">
        <v>3521.86</v>
      </c>
      <c r="G10" s="18"/>
      <c r="H10" s="13">
        <v>539.78</v>
      </c>
      <c r="I10" s="18">
        <f t="shared" si="0"/>
        <v>11282.6</v>
      </c>
      <c r="J10" s="18">
        <v>10112.58</v>
      </c>
      <c r="K10" s="13"/>
      <c r="L10" s="18">
        <f t="shared" si="1"/>
        <v>10112.58</v>
      </c>
      <c r="M10" s="18">
        <f t="shared" si="2"/>
        <v>1170.0200000000004</v>
      </c>
    </row>
    <row r="11" spans="1:15">
      <c r="A11" s="26" t="s">
        <v>20</v>
      </c>
      <c r="B11" s="13">
        <v>5841.5</v>
      </c>
      <c r="C11" s="13"/>
      <c r="D11" s="13">
        <v>1199.4100000000001</v>
      </c>
      <c r="E11" s="13"/>
      <c r="F11" s="18">
        <v>3062.18</v>
      </c>
      <c r="G11" s="18"/>
      <c r="H11" s="13">
        <v>539.78</v>
      </c>
      <c r="I11" s="18">
        <f t="shared" si="0"/>
        <v>10642.87</v>
      </c>
      <c r="J11" s="18">
        <v>6164.08</v>
      </c>
      <c r="K11" s="13"/>
      <c r="L11" s="18">
        <f t="shared" si="1"/>
        <v>6164.08</v>
      </c>
      <c r="M11" s="18">
        <f t="shared" si="2"/>
        <v>4478.7900000000009</v>
      </c>
    </row>
    <row r="12" spans="1:15">
      <c r="A12" s="26" t="s">
        <v>21</v>
      </c>
      <c r="B12" s="13">
        <v>5841.5</v>
      </c>
      <c r="C12" s="13"/>
      <c r="D12" s="13">
        <v>1573.36</v>
      </c>
      <c r="E12" s="13"/>
      <c r="F12" s="18">
        <v>4016.9</v>
      </c>
      <c r="G12" s="18"/>
      <c r="H12" s="13">
        <v>539.78</v>
      </c>
      <c r="I12" s="18">
        <f t="shared" si="0"/>
        <v>11971.54</v>
      </c>
      <c r="J12" s="18">
        <v>8232.07</v>
      </c>
      <c r="K12" s="13"/>
      <c r="L12" s="18">
        <f t="shared" si="1"/>
        <v>8232.07</v>
      </c>
      <c r="M12" s="18">
        <f t="shared" si="2"/>
        <v>3739.4700000000012</v>
      </c>
    </row>
    <row r="13" spans="1:15">
      <c r="A13" s="26" t="s">
        <v>22</v>
      </c>
      <c r="B13" s="13"/>
      <c r="C13" s="13"/>
      <c r="D13" s="13"/>
      <c r="E13" s="13"/>
      <c r="F13" s="18"/>
      <c r="G13" s="13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  <c r="O13" t="s">
        <v>206</v>
      </c>
    </row>
    <row r="14" spans="1:15">
      <c r="A14" s="26" t="s">
        <v>23</v>
      </c>
      <c r="B14" s="13"/>
      <c r="C14" s="13"/>
      <c r="D14" s="13"/>
      <c r="E14" s="13"/>
      <c r="F14" s="18"/>
      <c r="G14" s="26"/>
      <c r="H14" s="13"/>
      <c r="I14" s="18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5">
      <c r="A15" s="26" t="s">
        <v>24</v>
      </c>
      <c r="B15" s="13"/>
      <c r="C15" s="13"/>
      <c r="D15" s="13"/>
      <c r="E15" s="13"/>
      <c r="F15" s="18"/>
      <c r="G15" s="18"/>
      <c r="H15" s="13"/>
      <c r="I15" s="13">
        <f>SUM(B15:H15)</f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5">
      <c r="A16" s="26" t="s">
        <v>25</v>
      </c>
      <c r="B16" s="13"/>
      <c r="C16" s="13"/>
      <c r="D16" s="13"/>
      <c r="E16" s="13"/>
      <c r="F16" s="18"/>
      <c r="G16" s="18"/>
      <c r="H16" s="13"/>
      <c r="I16" s="13">
        <f>SUM(B16:H16)</f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26" t="s">
        <v>26</v>
      </c>
      <c r="B17" s="13"/>
      <c r="C17" s="13"/>
      <c r="D17" s="13"/>
      <c r="E17" s="13"/>
      <c r="F17" s="18"/>
      <c r="G17" s="18"/>
      <c r="H17" s="13"/>
      <c r="I17" s="13">
        <f>SUM(B17:H17)</f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26" t="s">
        <v>27</v>
      </c>
      <c r="B18" s="13"/>
      <c r="C18" s="13"/>
      <c r="D18" s="13"/>
      <c r="E18" s="13"/>
      <c r="F18" s="18"/>
      <c r="G18" s="18"/>
      <c r="H18" s="13"/>
      <c r="I18" s="13">
        <f>SUM(B18:H18)</f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27" t="s">
        <v>28</v>
      </c>
      <c r="B19" s="13">
        <f>SUM(B7:B18)</f>
        <v>35049</v>
      </c>
      <c r="C19" s="13">
        <f>SUM(C7:C15)</f>
        <v>0</v>
      </c>
      <c r="D19" s="13">
        <f>SUM(D7:D18)</f>
        <v>8429.11</v>
      </c>
      <c r="E19" s="13"/>
      <c r="F19" s="18">
        <f>SUM(F7:F18)</f>
        <v>21520.120000000003</v>
      </c>
      <c r="G19" s="13">
        <f>SUM(G7:G15)</f>
        <v>0</v>
      </c>
      <c r="H19" s="13">
        <f>SUM(H7:H18)</f>
        <v>3238.6799999999994</v>
      </c>
      <c r="I19" s="18">
        <f>SUM(I7:I18)</f>
        <v>68236.91</v>
      </c>
      <c r="J19" s="13">
        <f>SUM(J6:J18)</f>
        <v>53710.57</v>
      </c>
      <c r="K19" s="13">
        <f>SUM(K7:K15)</f>
        <v>0</v>
      </c>
      <c r="L19" s="13">
        <f>SUM(L7:L18)</f>
        <v>53710.57</v>
      </c>
      <c r="M19" s="18">
        <f>I19-J19</f>
        <v>14526.340000000004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3" sqref="J13"/>
    </sheetView>
  </sheetViews>
  <sheetFormatPr defaultRowHeight="15"/>
  <cols>
    <col min="9" max="9" width="9.85546875" customWidth="1"/>
  </cols>
  <sheetData>
    <row r="1" spans="1:13">
      <c r="A1" s="73" t="s">
        <v>216</v>
      </c>
      <c r="B1" s="73"/>
      <c r="C1" s="73"/>
      <c r="D1" s="73"/>
      <c r="E1" s="73"/>
      <c r="F1" s="74" t="s">
        <v>52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911.37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7199.59</v>
      </c>
      <c r="C7" s="13"/>
      <c r="D7" s="13">
        <v>1224.3399999999999</v>
      </c>
      <c r="E7" s="13"/>
      <c r="F7" s="18">
        <v>3125.82</v>
      </c>
      <c r="G7" s="18"/>
      <c r="H7" s="13">
        <v>665.28</v>
      </c>
      <c r="I7" s="18">
        <f>SUM(B7:H7)</f>
        <v>12215.03</v>
      </c>
      <c r="J7" s="18">
        <v>9201.64</v>
      </c>
      <c r="K7" s="13"/>
      <c r="L7" s="18">
        <f>SUM(J7:K7)</f>
        <v>9201.64</v>
      </c>
      <c r="M7" s="18">
        <f>I7-L7</f>
        <v>3013.3900000000012</v>
      </c>
    </row>
    <row r="8" spans="1:13">
      <c r="A8" s="13" t="s">
        <v>17</v>
      </c>
      <c r="B8" s="13">
        <v>7199.59</v>
      </c>
      <c r="C8" s="13"/>
      <c r="D8" s="13">
        <v>1260.3499999999999</v>
      </c>
      <c r="E8" s="13"/>
      <c r="F8" s="18">
        <v>3217.76</v>
      </c>
      <c r="G8" s="18"/>
      <c r="H8" s="13">
        <v>665.28</v>
      </c>
      <c r="I8" s="18">
        <f>SUM(B8:H8)</f>
        <v>12342.980000000001</v>
      </c>
      <c r="J8" s="18">
        <v>11174.44</v>
      </c>
      <c r="K8" s="13"/>
      <c r="L8" s="18">
        <f t="shared" ref="L8:L18" si="0">SUM(J8:K8)</f>
        <v>11174.44</v>
      </c>
      <c r="M8" s="18">
        <f>I8-L8</f>
        <v>1168.5400000000009</v>
      </c>
    </row>
    <row r="9" spans="1:13">
      <c r="A9" s="13" t="s">
        <v>18</v>
      </c>
      <c r="B9" s="13">
        <v>7199.59</v>
      </c>
      <c r="C9" s="13"/>
      <c r="D9" s="13">
        <v>1523.5</v>
      </c>
      <c r="E9" s="13"/>
      <c r="F9" s="18">
        <v>3889.6</v>
      </c>
      <c r="G9" s="18"/>
      <c r="H9" s="13">
        <v>665.28</v>
      </c>
      <c r="I9" s="18">
        <f>SUM(B9:H9)</f>
        <v>13277.970000000001</v>
      </c>
      <c r="J9" s="18">
        <v>13726.6</v>
      </c>
      <c r="K9" s="13"/>
      <c r="L9" s="18">
        <f t="shared" si="0"/>
        <v>13726.6</v>
      </c>
      <c r="M9" s="18">
        <f>I9-L9</f>
        <v>-448.6299999999992</v>
      </c>
    </row>
    <row r="10" spans="1:13">
      <c r="A10" s="13" t="s">
        <v>19</v>
      </c>
      <c r="B10" s="13">
        <v>7199.59</v>
      </c>
      <c r="C10" s="13"/>
      <c r="D10" s="13">
        <v>1246.5</v>
      </c>
      <c r="E10" s="13"/>
      <c r="F10" s="18">
        <v>3182.4</v>
      </c>
      <c r="G10" s="18"/>
      <c r="H10" s="13">
        <v>665.28</v>
      </c>
      <c r="I10" s="18">
        <f t="shared" ref="I10:I18" si="1">SUM(B10:H10)</f>
        <v>12293.77</v>
      </c>
      <c r="J10" s="18">
        <v>13475.32</v>
      </c>
      <c r="K10" s="13"/>
      <c r="L10" s="18">
        <f t="shared" si="0"/>
        <v>13475.32</v>
      </c>
      <c r="M10" s="18">
        <f t="shared" ref="M10:M18" si="2">I10-L10</f>
        <v>-1181.5499999999993</v>
      </c>
    </row>
    <row r="11" spans="1:13">
      <c r="A11" s="13" t="s">
        <v>20</v>
      </c>
      <c r="B11" s="13">
        <v>7199.59</v>
      </c>
      <c r="C11" s="13"/>
      <c r="D11" s="13">
        <v>1135.7</v>
      </c>
      <c r="E11" s="13"/>
      <c r="F11" s="18">
        <v>2899.52</v>
      </c>
      <c r="G11" s="18"/>
      <c r="H11" s="13">
        <v>665.28</v>
      </c>
      <c r="I11" s="18">
        <f t="shared" si="1"/>
        <v>11900.090000000002</v>
      </c>
      <c r="J11" s="18">
        <v>9040.32</v>
      </c>
      <c r="K11" s="13"/>
      <c r="L11" s="18">
        <f t="shared" si="0"/>
        <v>9040.32</v>
      </c>
      <c r="M11" s="18">
        <f t="shared" si="2"/>
        <v>2859.7700000000023</v>
      </c>
    </row>
    <row r="12" spans="1:13">
      <c r="A12" s="13" t="s">
        <v>21</v>
      </c>
      <c r="B12" s="13">
        <v>7199.59</v>
      </c>
      <c r="C12" s="13"/>
      <c r="D12" s="13">
        <v>1343.45</v>
      </c>
      <c r="E12" s="13"/>
      <c r="F12" s="18">
        <v>3429.92</v>
      </c>
      <c r="G12" s="18"/>
      <c r="H12" s="13">
        <v>665.28</v>
      </c>
      <c r="I12" s="18">
        <f t="shared" si="1"/>
        <v>12638.240000000002</v>
      </c>
      <c r="J12" s="18">
        <v>10751.72</v>
      </c>
      <c r="K12" s="13"/>
      <c r="L12" s="18">
        <f t="shared" si="0"/>
        <v>10751.72</v>
      </c>
      <c r="M12" s="18">
        <f t="shared" si="2"/>
        <v>1886.5200000000023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1"/>
        <v>0</v>
      </c>
      <c r="J13" s="18"/>
      <c r="K13" s="13"/>
      <c r="L13" s="18">
        <f t="shared" si="0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 t="shared" si="1"/>
        <v>0</v>
      </c>
      <c r="J14" s="18"/>
      <c r="K14" s="13"/>
      <c r="L14" s="18">
        <f t="shared" si="0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 t="shared" si="1"/>
        <v>0</v>
      </c>
      <c r="J15" s="18"/>
      <c r="K15" s="13"/>
      <c r="L15" s="18">
        <f t="shared" si="0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 t="shared" si="1"/>
        <v>0</v>
      </c>
      <c r="J16" s="18"/>
      <c r="K16" s="13"/>
      <c r="L16" s="18">
        <f t="shared" si="0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18">
        <f t="shared" si="1"/>
        <v>0</v>
      </c>
      <c r="J17" s="18"/>
      <c r="K17" s="13"/>
      <c r="L17" s="18">
        <f t="shared" si="0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 t="shared" si="1"/>
        <v>0</v>
      </c>
      <c r="J18" s="18"/>
      <c r="K18" s="13"/>
      <c r="L18" s="18">
        <f t="shared" si="0"/>
        <v>0</v>
      </c>
      <c r="M18" s="18">
        <f t="shared" si="2"/>
        <v>0</v>
      </c>
    </row>
    <row r="19" spans="1:13">
      <c r="A19" s="13" t="s">
        <v>40</v>
      </c>
      <c r="B19" s="13">
        <f>SUM(B7:B18)</f>
        <v>43197.539999999994</v>
      </c>
      <c r="C19" s="13">
        <f t="shared" ref="C19:K19" si="3">SUM(C7:C15)</f>
        <v>0</v>
      </c>
      <c r="D19" s="13">
        <f>SUM(D7:D18)</f>
        <v>7733.8399999999992</v>
      </c>
      <c r="E19" s="13">
        <f t="shared" si="3"/>
        <v>0</v>
      </c>
      <c r="F19" s="13">
        <f>SUM(F7:F18)</f>
        <v>19745.02</v>
      </c>
      <c r="G19" s="13">
        <f t="shared" si="3"/>
        <v>0</v>
      </c>
      <c r="H19" s="13">
        <f>SUM(H7:H18)</f>
        <v>3991.6799999999994</v>
      </c>
      <c r="I19" s="18">
        <f>SUM(I7:I18)</f>
        <v>74668.08</v>
      </c>
      <c r="J19" s="13">
        <f>SUM(J6:J18)</f>
        <v>67370.039999999994</v>
      </c>
      <c r="K19" s="13">
        <f t="shared" si="3"/>
        <v>0</v>
      </c>
      <c r="L19" s="13">
        <f>SUM(L7:L18)</f>
        <v>67370.039999999994</v>
      </c>
      <c r="M19" s="18">
        <f>I19-J19</f>
        <v>7298.0400000000081</v>
      </c>
    </row>
    <row r="20" spans="1:13">
      <c r="A20" s="19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9" max="9" width="9.7109375" customWidth="1"/>
    <col min="10" max="10" width="11.140625" customWidth="1"/>
  </cols>
  <sheetData>
    <row r="1" spans="1:13">
      <c r="A1" s="73" t="s">
        <v>216</v>
      </c>
      <c r="B1" s="73"/>
      <c r="C1" s="73"/>
      <c r="D1" s="73"/>
      <c r="E1" s="73"/>
      <c r="F1" s="74" t="s">
        <v>53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733.39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33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5793.78</v>
      </c>
      <c r="C7" s="13"/>
      <c r="D7" s="13">
        <v>936.26</v>
      </c>
      <c r="E7" s="13"/>
      <c r="F7" s="18">
        <v>2390.34</v>
      </c>
      <c r="G7" s="18"/>
      <c r="H7" s="13">
        <v>535.37</v>
      </c>
      <c r="I7" s="18">
        <f>SUM(B7:H7)</f>
        <v>9655.7500000000018</v>
      </c>
      <c r="J7" s="18">
        <v>4196.18</v>
      </c>
      <c r="K7" s="13"/>
      <c r="L7" s="18">
        <f>SUM(J7:K7)</f>
        <v>4196.18</v>
      </c>
      <c r="M7" s="18">
        <f>I7-L7</f>
        <v>5459.5700000000015</v>
      </c>
    </row>
    <row r="8" spans="1:13">
      <c r="A8" s="13" t="s">
        <v>17</v>
      </c>
      <c r="B8" s="13">
        <v>5793.78</v>
      </c>
      <c r="C8" s="13"/>
      <c r="D8" s="13">
        <v>1005.51</v>
      </c>
      <c r="E8" s="13"/>
      <c r="F8" s="18">
        <v>2567.14</v>
      </c>
      <c r="G8" s="18"/>
      <c r="H8" s="13">
        <v>535.37</v>
      </c>
      <c r="I8" s="18">
        <f t="shared" ref="I8:I18" si="0">SUM(B8:H8)</f>
        <v>9901.8000000000011</v>
      </c>
      <c r="J8" s="18">
        <v>10614.17</v>
      </c>
      <c r="K8" s="13"/>
      <c r="L8" s="18">
        <f t="shared" ref="L8:L18" si="1">SUM(J8:K8)</f>
        <v>10614.17</v>
      </c>
      <c r="M8" s="18">
        <f t="shared" ref="M8:M18" si="2">I8-L8</f>
        <v>-712.36999999999898</v>
      </c>
    </row>
    <row r="9" spans="1:13">
      <c r="A9" s="13" t="s">
        <v>18</v>
      </c>
      <c r="B9" s="13">
        <v>5793.78</v>
      </c>
      <c r="C9" s="13"/>
      <c r="D9" s="13">
        <v>797.76</v>
      </c>
      <c r="E9" s="13"/>
      <c r="F9" s="18">
        <v>2036.74</v>
      </c>
      <c r="G9" s="18"/>
      <c r="H9" s="13">
        <v>535.37</v>
      </c>
      <c r="I9" s="18">
        <f t="shared" si="0"/>
        <v>9163.6500000000015</v>
      </c>
      <c r="J9" s="18">
        <v>5837.1</v>
      </c>
      <c r="K9" s="13"/>
      <c r="L9" s="18">
        <f t="shared" si="1"/>
        <v>5837.1</v>
      </c>
      <c r="M9" s="18">
        <f t="shared" si="2"/>
        <v>3326.5500000000011</v>
      </c>
    </row>
    <row r="10" spans="1:13">
      <c r="A10" s="13" t="s">
        <v>19</v>
      </c>
      <c r="B10" s="13">
        <v>5793.78</v>
      </c>
      <c r="C10" s="13"/>
      <c r="D10" s="13">
        <v>1027.67</v>
      </c>
      <c r="E10" s="13"/>
      <c r="F10" s="18">
        <v>2623.71</v>
      </c>
      <c r="G10" s="18"/>
      <c r="H10" s="13">
        <v>535.37</v>
      </c>
      <c r="I10" s="18">
        <f t="shared" si="0"/>
        <v>9980.5300000000007</v>
      </c>
      <c r="J10" s="18">
        <v>13914.43</v>
      </c>
      <c r="K10" s="13"/>
      <c r="L10" s="18">
        <f t="shared" si="1"/>
        <v>13914.43</v>
      </c>
      <c r="M10" s="18">
        <f t="shared" si="2"/>
        <v>-3933.8999999999996</v>
      </c>
    </row>
    <row r="11" spans="1:13">
      <c r="A11" s="13" t="s">
        <v>20</v>
      </c>
      <c r="B11" s="13">
        <v>5793.78</v>
      </c>
      <c r="C11" s="13"/>
      <c r="D11" s="13">
        <v>736.82</v>
      </c>
      <c r="E11" s="13"/>
      <c r="F11" s="18">
        <v>1881.15</v>
      </c>
      <c r="G11" s="18"/>
      <c r="H11" s="13">
        <v>535.37</v>
      </c>
      <c r="I11" s="18">
        <f>SUM(B11:H11)</f>
        <v>8947.1200000000008</v>
      </c>
      <c r="J11" s="18">
        <v>4038.47</v>
      </c>
      <c r="K11" s="13"/>
      <c r="L11" s="18">
        <f t="shared" si="1"/>
        <v>4038.47</v>
      </c>
      <c r="M11" s="18">
        <f t="shared" si="2"/>
        <v>4908.6500000000015</v>
      </c>
    </row>
    <row r="12" spans="1:13">
      <c r="A12" s="13" t="s">
        <v>21</v>
      </c>
      <c r="B12" s="13">
        <v>5793.78</v>
      </c>
      <c r="C12" s="13"/>
      <c r="D12" s="13">
        <v>1429.32</v>
      </c>
      <c r="E12" s="13"/>
      <c r="F12" s="18">
        <v>3649.15</v>
      </c>
      <c r="G12" s="18"/>
      <c r="H12" s="13">
        <v>535.37</v>
      </c>
      <c r="I12" s="18">
        <f>SUM(B12:H12)</f>
        <v>11407.62</v>
      </c>
      <c r="J12" s="18">
        <v>16113.27</v>
      </c>
      <c r="K12" s="13"/>
      <c r="L12" s="18">
        <f t="shared" si="1"/>
        <v>16113.27</v>
      </c>
      <c r="M12" s="18">
        <f t="shared" si="2"/>
        <v>-4705.6499999999996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H17" s="13"/>
      <c r="I17" s="18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34762.68</v>
      </c>
      <c r="C19" s="13">
        <f t="shared" ref="C19:K19" si="3">SUM(C7:C15)</f>
        <v>0</v>
      </c>
      <c r="D19" s="13">
        <f>SUM(D7:D18)</f>
        <v>5933.3399999999992</v>
      </c>
      <c r="E19" s="13">
        <f t="shared" si="3"/>
        <v>0</v>
      </c>
      <c r="F19" s="13">
        <f>SUM(F7:F18)</f>
        <v>15148.23</v>
      </c>
      <c r="G19" s="13">
        <f t="shared" si="3"/>
        <v>0</v>
      </c>
      <c r="H19" s="13">
        <f>SUM(H7:H18)</f>
        <v>3212.22</v>
      </c>
      <c r="I19" s="18">
        <f>SUM(I7:I18)</f>
        <v>59056.470000000008</v>
      </c>
      <c r="J19" s="18">
        <f>SUM(J6:J18)</f>
        <v>54713.62000000001</v>
      </c>
      <c r="K19" s="13">
        <f t="shared" si="3"/>
        <v>0</v>
      </c>
      <c r="L19" s="13">
        <f>SUM(L7:L18)</f>
        <v>54713.62000000001</v>
      </c>
      <c r="M19" s="18">
        <f>I19-J19</f>
        <v>4342.8499999999985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J13" sqref="J13"/>
    </sheetView>
  </sheetViews>
  <sheetFormatPr defaultRowHeight="15"/>
  <cols>
    <col min="9" max="9" width="9.5703125" customWidth="1"/>
    <col min="10" max="10" width="10.28515625" bestFit="1" customWidth="1"/>
    <col min="13" max="13" width="10" customWidth="1"/>
  </cols>
  <sheetData>
    <row r="1" spans="1:13">
      <c r="A1" s="73" t="s">
        <v>216</v>
      </c>
      <c r="B1" s="73"/>
      <c r="C1" s="73"/>
      <c r="D1" s="73"/>
      <c r="E1" s="73"/>
      <c r="F1" s="74" t="s">
        <v>54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847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12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6691.3</v>
      </c>
      <c r="C7" s="13"/>
      <c r="D7" s="13">
        <v>1365.61</v>
      </c>
      <c r="E7" s="13"/>
      <c r="F7" s="18">
        <v>3486.5</v>
      </c>
      <c r="G7" s="18">
        <v>169.4</v>
      </c>
      <c r="H7" s="13">
        <v>618.30999999999995</v>
      </c>
      <c r="I7" s="18">
        <f>SUM(B7:H7)</f>
        <v>12331.119999999999</v>
      </c>
      <c r="J7" s="18">
        <v>7413.25</v>
      </c>
      <c r="K7" s="13"/>
      <c r="L7" s="18">
        <f>SUM(J7:K7)</f>
        <v>7413.25</v>
      </c>
      <c r="M7" s="18">
        <f>I7-L7</f>
        <v>4917.869999999999</v>
      </c>
    </row>
    <row r="8" spans="1:13">
      <c r="A8" s="13" t="s">
        <v>17</v>
      </c>
      <c r="B8" s="13">
        <v>6691.3</v>
      </c>
      <c r="C8" s="13"/>
      <c r="D8" s="13">
        <v>1504.11</v>
      </c>
      <c r="E8" s="13"/>
      <c r="F8" s="18">
        <v>3840.1</v>
      </c>
      <c r="G8" s="18">
        <v>169.4</v>
      </c>
      <c r="H8" s="13">
        <v>618.30999999999995</v>
      </c>
      <c r="I8" s="18">
        <f t="shared" ref="I8:I13" si="0">SUM(B8:H8)</f>
        <v>12823.22</v>
      </c>
      <c r="J8" s="18">
        <v>9890.6200000000008</v>
      </c>
      <c r="K8" s="13"/>
      <c r="L8" s="18">
        <f t="shared" ref="L8:L18" si="1">SUM(J8:K8)</f>
        <v>9890.6200000000008</v>
      </c>
      <c r="M8" s="18">
        <f t="shared" ref="M8:M13" si="2">I8-L8</f>
        <v>2932.5999999999985</v>
      </c>
    </row>
    <row r="9" spans="1:13">
      <c r="A9" s="13" t="s">
        <v>18</v>
      </c>
      <c r="B9" s="13">
        <v>6691.3</v>
      </c>
      <c r="C9" s="13"/>
      <c r="D9" s="13">
        <v>1476.41</v>
      </c>
      <c r="E9" s="13"/>
      <c r="F9" s="18">
        <v>3769.38</v>
      </c>
      <c r="G9" s="18">
        <v>169.4</v>
      </c>
      <c r="H9" s="13">
        <v>618.30999999999995</v>
      </c>
      <c r="I9" s="18">
        <f t="shared" si="0"/>
        <v>12724.8</v>
      </c>
      <c r="J9" s="18">
        <v>7091.05</v>
      </c>
      <c r="K9" s="13"/>
      <c r="L9" s="18">
        <f t="shared" si="1"/>
        <v>7091.05</v>
      </c>
      <c r="M9" s="18">
        <f t="shared" si="2"/>
        <v>5633.7499999999991</v>
      </c>
    </row>
    <row r="10" spans="1:13">
      <c r="A10" s="13" t="s">
        <v>19</v>
      </c>
      <c r="B10" s="13">
        <v>6691.3</v>
      </c>
      <c r="C10" s="13"/>
      <c r="D10" s="13">
        <v>844.85</v>
      </c>
      <c r="E10" s="13"/>
      <c r="F10" s="18">
        <v>2156.96</v>
      </c>
      <c r="G10" s="18">
        <v>169.4</v>
      </c>
      <c r="H10" s="13">
        <v>618.30999999999995</v>
      </c>
      <c r="I10" s="18">
        <f t="shared" si="0"/>
        <v>10480.82</v>
      </c>
      <c r="J10" s="18">
        <v>9586.25</v>
      </c>
      <c r="K10" s="13"/>
      <c r="L10" s="18">
        <f t="shared" si="1"/>
        <v>9586.25</v>
      </c>
      <c r="M10" s="18">
        <f t="shared" si="2"/>
        <v>894.56999999999971</v>
      </c>
    </row>
    <row r="11" spans="1:13">
      <c r="A11" s="13" t="s">
        <v>20</v>
      </c>
      <c r="B11" s="13">
        <v>6691.3</v>
      </c>
      <c r="C11" s="13"/>
      <c r="D11" s="13">
        <v>770.06</v>
      </c>
      <c r="E11" s="13"/>
      <c r="F11" s="18">
        <v>1966.02</v>
      </c>
      <c r="G11" s="18">
        <v>169.4</v>
      </c>
      <c r="H11" s="13">
        <v>618.30999999999995</v>
      </c>
      <c r="I11" s="18">
        <f t="shared" si="0"/>
        <v>10215.09</v>
      </c>
      <c r="J11" s="18">
        <v>8064.83</v>
      </c>
      <c r="K11" s="13"/>
      <c r="L11" s="18">
        <f t="shared" si="1"/>
        <v>8064.83</v>
      </c>
      <c r="M11" s="18">
        <f t="shared" si="2"/>
        <v>2150.2600000000002</v>
      </c>
    </row>
    <row r="12" spans="1:13">
      <c r="A12" s="13" t="s">
        <v>21</v>
      </c>
      <c r="B12" s="13">
        <v>6691.3</v>
      </c>
      <c r="C12" s="13"/>
      <c r="D12" s="13">
        <v>969.5</v>
      </c>
      <c r="E12" s="13">
        <v>124.65</v>
      </c>
      <c r="F12" s="18">
        <v>2475.1999999999998</v>
      </c>
      <c r="G12" s="18">
        <v>169.4</v>
      </c>
      <c r="H12" s="13">
        <v>618.30999999999995</v>
      </c>
      <c r="I12" s="18">
        <f t="shared" si="0"/>
        <v>11048.359999999999</v>
      </c>
      <c r="J12" s="18">
        <v>10111</v>
      </c>
      <c r="K12" s="13"/>
      <c r="L12" s="18">
        <f t="shared" si="1"/>
        <v>10111</v>
      </c>
      <c r="M12" s="18">
        <f t="shared" si="2"/>
        <v>937.35999999999876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>SUM(B14:H14)</f>
        <v>0</v>
      </c>
      <c r="J14" s="18"/>
      <c r="K14" s="13"/>
      <c r="L14" s="18">
        <f t="shared" si="1"/>
        <v>0</v>
      </c>
      <c r="M14" s="18">
        <f>I14-L14</f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>SUM(B15:H15)</f>
        <v>0</v>
      </c>
      <c r="J15" s="18"/>
      <c r="K15" s="13"/>
      <c r="L15" s="18">
        <f t="shared" si="1"/>
        <v>0</v>
      </c>
      <c r="M15" s="47">
        <f>I15-L15</f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>SUM(B16:H16)</f>
        <v>0</v>
      </c>
      <c r="J16" s="18"/>
      <c r="K16" s="13"/>
      <c r="L16" s="18">
        <f t="shared" si="1"/>
        <v>0</v>
      </c>
      <c r="M16" s="18">
        <f>I16-L16</f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23">
        <f>SUM(B17:H17)</f>
        <v>0</v>
      </c>
      <c r="J17" s="18"/>
      <c r="K17" s="13"/>
      <c r="L17" s="18">
        <f t="shared" si="1"/>
        <v>0</v>
      </c>
      <c r="M17" s="18">
        <f>I17-L17</f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>SUM(B18:H18)</f>
        <v>0</v>
      </c>
      <c r="J18" s="18"/>
      <c r="K18" s="13"/>
      <c r="L18" s="18">
        <f t="shared" si="1"/>
        <v>0</v>
      </c>
      <c r="M18" s="18">
        <f>I18-L18</f>
        <v>0</v>
      </c>
    </row>
    <row r="19" spans="1:13">
      <c r="A19" s="19" t="s">
        <v>40</v>
      </c>
      <c r="B19" s="13">
        <f>SUM(B7:B18)</f>
        <v>40147.800000000003</v>
      </c>
      <c r="C19" s="13">
        <f>SUM(C7:C15)</f>
        <v>0</v>
      </c>
      <c r="D19" s="13">
        <f>SUM(D7:D18)</f>
        <v>6930.5400000000009</v>
      </c>
      <c r="E19" s="13">
        <f>SUM(E7:E15)</f>
        <v>124.65</v>
      </c>
      <c r="F19" s="18">
        <f>SUM(F7:F18)</f>
        <v>17694.16</v>
      </c>
      <c r="G19" s="18">
        <f>SUM(G7:G18)</f>
        <v>1016.4</v>
      </c>
      <c r="H19" s="13">
        <f>SUM(H7:H18)</f>
        <v>3709.8599999999997</v>
      </c>
      <c r="I19" s="18">
        <f>SUM(I7:I18)</f>
        <v>69623.41</v>
      </c>
      <c r="J19" s="18">
        <f>SUM(J6:J18)</f>
        <v>52157</v>
      </c>
      <c r="K19" s="13">
        <f>SUM(K7:K15)</f>
        <v>0</v>
      </c>
      <c r="L19" s="13">
        <f>SUM(L7:L18)</f>
        <v>52157</v>
      </c>
      <c r="M19" s="18">
        <f>I19-J19</f>
        <v>17466.410000000003</v>
      </c>
    </row>
    <row r="36" ht="16.5" customHeight="1"/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J13" sqref="J13"/>
    </sheetView>
  </sheetViews>
  <sheetFormatPr defaultRowHeight="15"/>
  <cols>
    <col min="10" max="10" width="9.28515625" bestFit="1" customWidth="1"/>
  </cols>
  <sheetData>
    <row r="1" spans="1:13">
      <c r="A1" s="73" t="s">
        <v>216</v>
      </c>
      <c r="B1" s="73"/>
      <c r="C1" s="73"/>
      <c r="D1" s="73"/>
      <c r="E1" s="73"/>
      <c r="F1" s="74" t="s">
        <v>55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557.5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12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4404.25</v>
      </c>
      <c r="C7" s="13"/>
      <c r="D7" s="13">
        <v>1174.48</v>
      </c>
      <c r="E7" s="13"/>
      <c r="F7" s="18">
        <v>2998.53</v>
      </c>
      <c r="G7" s="18"/>
      <c r="H7" s="13">
        <v>406.98</v>
      </c>
      <c r="I7" s="18">
        <f>SUM(B7:H7)</f>
        <v>8984.24</v>
      </c>
      <c r="J7" s="18">
        <v>4288.3999999999996</v>
      </c>
      <c r="K7" s="13"/>
      <c r="L7" s="18">
        <f>SUM(J7:K7)</f>
        <v>4288.3999999999996</v>
      </c>
      <c r="M7" s="18">
        <f>I7-L7</f>
        <v>4695.84</v>
      </c>
    </row>
    <row r="8" spans="1:13">
      <c r="A8" s="13" t="s">
        <v>17</v>
      </c>
      <c r="B8" s="13">
        <v>4404.25</v>
      </c>
      <c r="C8" s="13"/>
      <c r="D8" s="13">
        <v>1160.6300000000001</v>
      </c>
      <c r="E8" s="13"/>
      <c r="F8" s="18">
        <v>2963.17</v>
      </c>
      <c r="G8" s="18"/>
      <c r="H8" s="13">
        <v>406.98</v>
      </c>
      <c r="I8" s="18">
        <f t="shared" ref="I8:I18" si="0">SUM(B8:H8)</f>
        <v>8935.0299999999988</v>
      </c>
      <c r="J8" s="18">
        <v>5330.51</v>
      </c>
      <c r="K8" s="13"/>
      <c r="L8" s="18">
        <f t="shared" ref="L8:L18" si="1">SUM(J8:K8)</f>
        <v>5330.51</v>
      </c>
      <c r="M8" s="18">
        <f t="shared" ref="M8:M18" si="2">I8-L8</f>
        <v>3604.5199999999986</v>
      </c>
    </row>
    <row r="9" spans="1:13">
      <c r="A9" s="13" t="s">
        <v>18</v>
      </c>
      <c r="B9" s="13">
        <v>4404.25</v>
      </c>
      <c r="C9" s="13"/>
      <c r="D9" s="13">
        <v>1382.23</v>
      </c>
      <c r="E9" s="13"/>
      <c r="F9" s="18">
        <v>3528.93</v>
      </c>
      <c r="G9" s="18"/>
      <c r="H9" s="13">
        <v>406.98</v>
      </c>
      <c r="I9" s="18">
        <f t="shared" si="0"/>
        <v>9722.39</v>
      </c>
      <c r="J9" s="18">
        <v>6078</v>
      </c>
      <c r="K9" s="13"/>
      <c r="L9" s="18">
        <f t="shared" si="1"/>
        <v>6078</v>
      </c>
      <c r="M9" s="18">
        <f t="shared" si="2"/>
        <v>3644.3899999999994</v>
      </c>
    </row>
    <row r="10" spans="1:13">
      <c r="A10" s="13" t="s">
        <v>19</v>
      </c>
      <c r="B10" s="13">
        <v>4404.25</v>
      </c>
      <c r="C10" s="13"/>
      <c r="D10" s="13">
        <v>980.58</v>
      </c>
      <c r="E10" s="13"/>
      <c r="F10" s="18">
        <v>2503.4899999999998</v>
      </c>
      <c r="G10" s="18"/>
      <c r="H10" s="13">
        <v>406.98</v>
      </c>
      <c r="I10" s="18">
        <f t="shared" si="0"/>
        <v>8295.2999999999993</v>
      </c>
      <c r="J10" s="18">
        <v>4763.96</v>
      </c>
      <c r="K10" s="13"/>
      <c r="L10" s="18">
        <f t="shared" si="1"/>
        <v>4763.96</v>
      </c>
      <c r="M10" s="18">
        <f t="shared" si="2"/>
        <v>3531.3399999999992</v>
      </c>
    </row>
    <row r="11" spans="1:13">
      <c r="A11" s="13" t="s">
        <v>20</v>
      </c>
      <c r="B11" s="13">
        <v>4404.25</v>
      </c>
      <c r="C11" s="13"/>
      <c r="D11" s="13">
        <v>1049.83</v>
      </c>
      <c r="E11" s="13"/>
      <c r="F11" s="18">
        <v>2680.28</v>
      </c>
      <c r="G11" s="18"/>
      <c r="H11" s="13">
        <v>406.98</v>
      </c>
      <c r="I11" s="18">
        <f>SUM(B11:H11)</f>
        <v>8541.34</v>
      </c>
      <c r="J11" s="18">
        <v>5634</v>
      </c>
      <c r="K11" s="13"/>
      <c r="L11" s="18">
        <f t="shared" si="1"/>
        <v>5634</v>
      </c>
      <c r="M11" s="18">
        <f t="shared" si="2"/>
        <v>2907.34</v>
      </c>
    </row>
    <row r="12" spans="1:13">
      <c r="A12" s="13" t="s">
        <v>21</v>
      </c>
      <c r="B12" s="13">
        <v>4404.25</v>
      </c>
      <c r="C12" s="13"/>
      <c r="D12" s="13">
        <v>1008.28</v>
      </c>
      <c r="E12" s="13"/>
      <c r="F12" s="18">
        <v>2574.21</v>
      </c>
      <c r="G12" s="18"/>
      <c r="H12" s="13">
        <v>406.98</v>
      </c>
      <c r="I12" s="18">
        <f t="shared" si="0"/>
        <v>8393.7199999999993</v>
      </c>
      <c r="J12" s="18">
        <v>6893.45</v>
      </c>
      <c r="K12" s="13"/>
      <c r="L12" s="18">
        <f t="shared" si="1"/>
        <v>6893.45</v>
      </c>
      <c r="M12" s="18">
        <f t="shared" si="2"/>
        <v>1500.2699999999995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22"/>
      <c r="I15" s="18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5">
      <c r="A17" s="13" t="s">
        <v>26</v>
      </c>
      <c r="B17" s="13"/>
      <c r="C17" s="13"/>
      <c r="D17" s="13"/>
      <c r="E17" s="13"/>
      <c r="F17" s="18"/>
      <c r="G17" s="18"/>
      <c r="H17" s="13"/>
      <c r="I17" s="18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5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5">
      <c r="A19" s="19" t="s">
        <v>28</v>
      </c>
      <c r="B19" s="13">
        <f>SUM(B7:B18)</f>
        <v>26425.5</v>
      </c>
      <c r="C19" s="13">
        <f t="shared" ref="C19:K19" si="3">SUM(C7:C15)</f>
        <v>0</v>
      </c>
      <c r="D19" s="13">
        <f>SUM(D7:D18)</f>
        <v>6756.03</v>
      </c>
      <c r="E19" s="13">
        <f t="shared" si="3"/>
        <v>0</v>
      </c>
      <c r="F19" s="13">
        <f>SUM(F7:F18)</f>
        <v>17248.61</v>
      </c>
      <c r="G19" s="13">
        <f t="shared" si="3"/>
        <v>0</v>
      </c>
      <c r="H19" s="13">
        <f>SUM(H7:H18)</f>
        <v>2441.88</v>
      </c>
      <c r="I19" s="18">
        <f>SUM(I7:I18)</f>
        <v>52872.01999999999</v>
      </c>
      <c r="J19" s="18">
        <f>SUM(J6:J18)</f>
        <v>32988.32</v>
      </c>
      <c r="K19" s="13">
        <f t="shared" si="3"/>
        <v>0</v>
      </c>
      <c r="L19" s="13">
        <f>SUM(L7:L18)</f>
        <v>32988.32</v>
      </c>
      <c r="M19" s="18">
        <f>I19-J19</f>
        <v>19883.69999999999</v>
      </c>
      <c r="N19" s="49"/>
      <c r="O19" s="49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9" max="9" width="9.85546875" customWidth="1"/>
    <col min="10" max="10" width="9.28515625" bestFit="1" customWidth="1"/>
  </cols>
  <sheetData>
    <row r="1" spans="1:13">
      <c r="A1" s="73" t="s">
        <v>216</v>
      </c>
      <c r="B1" s="73"/>
      <c r="C1" s="73"/>
      <c r="D1" s="73"/>
      <c r="E1" s="73"/>
      <c r="F1" s="74" t="s">
        <v>56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796.7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12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26">
        <v>6293.93</v>
      </c>
      <c r="C7" s="13"/>
      <c r="D7" s="13">
        <v>1390.54</v>
      </c>
      <c r="E7" s="13"/>
      <c r="F7" s="18">
        <v>3550.14</v>
      </c>
      <c r="G7" s="18"/>
      <c r="H7" s="13">
        <v>581.6</v>
      </c>
      <c r="I7" s="18">
        <f>SUM(B7:H7)</f>
        <v>11816.210000000001</v>
      </c>
      <c r="J7" s="18">
        <v>9419</v>
      </c>
      <c r="K7" s="13"/>
      <c r="L7" s="18">
        <f>SUM(J7:K7)</f>
        <v>9419</v>
      </c>
      <c r="M7" s="18">
        <f>I7-L7</f>
        <v>2397.2100000000009</v>
      </c>
    </row>
    <row r="8" spans="1:13">
      <c r="A8" s="13" t="s">
        <v>17</v>
      </c>
      <c r="B8" s="26">
        <v>6293.93</v>
      </c>
      <c r="C8" s="13"/>
      <c r="D8" s="13">
        <v>1224.3399999999999</v>
      </c>
      <c r="E8" s="13"/>
      <c r="F8" s="18">
        <v>3125.82</v>
      </c>
      <c r="G8" s="18"/>
      <c r="H8" s="13">
        <v>581.6</v>
      </c>
      <c r="I8" s="18">
        <f t="shared" ref="I8:I18" si="0">SUM(B8:H8)</f>
        <v>11225.69</v>
      </c>
      <c r="J8" s="18">
        <v>8707</v>
      </c>
      <c r="K8" s="13"/>
      <c r="L8" s="18">
        <f t="shared" ref="L8:L18" si="1">SUM(J8:K8)</f>
        <v>8707</v>
      </c>
      <c r="M8" s="18">
        <f t="shared" ref="M8:M18" si="2">I8-L8</f>
        <v>2518.6900000000005</v>
      </c>
    </row>
    <row r="9" spans="1:13">
      <c r="A9" s="13" t="s">
        <v>18</v>
      </c>
      <c r="B9" s="26">
        <v>6293.93</v>
      </c>
      <c r="C9" s="13"/>
      <c r="D9" s="13">
        <v>1321.29</v>
      </c>
      <c r="E9" s="13"/>
      <c r="F9" s="18">
        <v>3373.34</v>
      </c>
      <c r="G9" s="18"/>
      <c r="H9" s="13">
        <v>581.6</v>
      </c>
      <c r="I9" s="18">
        <f>SUM(B9:H9)</f>
        <v>11570.160000000002</v>
      </c>
      <c r="J9" s="18">
        <v>10986.5</v>
      </c>
      <c r="K9" s="13"/>
      <c r="L9" s="18">
        <f t="shared" si="1"/>
        <v>10986.5</v>
      </c>
      <c r="M9" s="18">
        <f t="shared" si="2"/>
        <v>583.66000000000167</v>
      </c>
    </row>
    <row r="10" spans="1:13">
      <c r="A10" s="13" t="s">
        <v>19</v>
      </c>
      <c r="B10" s="26">
        <v>6293.93</v>
      </c>
      <c r="C10" s="13"/>
      <c r="D10" s="13">
        <v>1459.79</v>
      </c>
      <c r="E10" s="13"/>
      <c r="F10" s="18">
        <v>3726.94</v>
      </c>
      <c r="G10" s="18"/>
      <c r="H10" s="13">
        <v>581.6</v>
      </c>
      <c r="I10" s="18">
        <f t="shared" si="0"/>
        <v>12062.26</v>
      </c>
      <c r="J10" s="18">
        <v>13076</v>
      </c>
      <c r="K10" s="13"/>
      <c r="L10" s="18">
        <f t="shared" si="1"/>
        <v>13076</v>
      </c>
      <c r="M10" s="18">
        <f t="shared" si="2"/>
        <v>-1013.7399999999998</v>
      </c>
    </row>
    <row r="11" spans="1:13">
      <c r="A11" s="13" t="s">
        <v>20</v>
      </c>
      <c r="B11" s="26">
        <v>6293.93</v>
      </c>
      <c r="C11" s="13"/>
      <c r="D11" s="13">
        <v>1182.79</v>
      </c>
      <c r="E11" s="13"/>
      <c r="F11" s="18">
        <v>3019.74</v>
      </c>
      <c r="G11" s="18"/>
      <c r="H11" s="13">
        <v>581.6</v>
      </c>
      <c r="I11" s="18">
        <f t="shared" si="0"/>
        <v>11078.06</v>
      </c>
      <c r="J11" s="18">
        <v>10263</v>
      </c>
      <c r="K11" s="13"/>
      <c r="L11" s="18">
        <f t="shared" si="1"/>
        <v>10263</v>
      </c>
      <c r="M11" s="18">
        <f t="shared" si="2"/>
        <v>815.05999999999949</v>
      </c>
    </row>
    <row r="12" spans="1:13">
      <c r="A12" s="13" t="s">
        <v>21</v>
      </c>
      <c r="B12" s="26">
        <v>6293.93</v>
      </c>
      <c r="C12" s="13"/>
      <c r="D12" s="13">
        <v>1182.79</v>
      </c>
      <c r="E12" s="13">
        <v>537.38</v>
      </c>
      <c r="F12" s="18">
        <v>3019.74</v>
      </c>
      <c r="G12" s="18"/>
      <c r="H12" s="13">
        <v>581.6</v>
      </c>
      <c r="I12" s="18">
        <f t="shared" si="0"/>
        <v>11615.44</v>
      </c>
      <c r="J12" s="18">
        <v>9964</v>
      </c>
      <c r="K12" s="13"/>
      <c r="L12" s="18">
        <f t="shared" si="1"/>
        <v>9964</v>
      </c>
      <c r="M12" s="18">
        <f t="shared" si="2"/>
        <v>1651.4400000000005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18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37763.58</v>
      </c>
      <c r="C19" s="13">
        <f t="shared" ref="C19:K19" si="3">SUM(C7:C15)</f>
        <v>0</v>
      </c>
      <c r="D19" s="13">
        <f>SUM(D7:D18)</f>
        <v>7761.54</v>
      </c>
      <c r="E19" s="13">
        <f t="shared" si="3"/>
        <v>537.38</v>
      </c>
      <c r="F19" s="13">
        <f>SUM(F7:F18)</f>
        <v>19815.72</v>
      </c>
      <c r="G19" s="13">
        <f t="shared" si="3"/>
        <v>0</v>
      </c>
      <c r="H19" s="13">
        <f>SUM(H7:H18)</f>
        <v>3489.6</v>
      </c>
      <c r="I19" s="18">
        <f>SUM(I7:I18)</f>
        <v>69367.820000000007</v>
      </c>
      <c r="J19" s="18">
        <f>SUM(J6:J18)</f>
        <v>62415.5</v>
      </c>
      <c r="K19" s="13">
        <f t="shared" si="3"/>
        <v>0</v>
      </c>
      <c r="L19" s="13">
        <f>SUM(L7:L18)</f>
        <v>62415.5</v>
      </c>
      <c r="M19" s="18">
        <f>I19-J19</f>
        <v>6952.320000000007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sheetData>
    <row r="1" spans="1:13">
      <c r="A1" s="73" t="s">
        <v>215</v>
      </c>
      <c r="B1" s="73"/>
      <c r="C1" s="73"/>
      <c r="D1" s="73"/>
      <c r="E1" s="73"/>
      <c r="F1" s="74" t="s">
        <v>57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705.81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33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5575.9</v>
      </c>
      <c r="C7" s="13"/>
      <c r="D7" s="13">
        <v>606.63</v>
      </c>
      <c r="E7" s="13"/>
      <c r="F7" s="18">
        <v>1548.77</v>
      </c>
      <c r="G7" s="18"/>
      <c r="H7" s="13">
        <v>515.24</v>
      </c>
      <c r="I7" s="18">
        <f>SUM(B7:H7)</f>
        <v>8246.5399999999991</v>
      </c>
      <c r="J7" s="18">
        <v>4599</v>
      </c>
      <c r="K7" s="13"/>
      <c r="L7" s="18">
        <f>SUM(J7:K7)</f>
        <v>4599</v>
      </c>
      <c r="M7" s="18">
        <f>I7-L7</f>
        <v>3647.5399999999991</v>
      </c>
    </row>
    <row r="8" spans="1:13">
      <c r="A8" s="13" t="s">
        <v>17</v>
      </c>
      <c r="B8" s="13">
        <v>5575.9</v>
      </c>
      <c r="C8" s="13"/>
      <c r="D8" s="13">
        <v>772.83</v>
      </c>
      <c r="E8" s="13"/>
      <c r="F8" s="18">
        <v>1973.09</v>
      </c>
      <c r="G8" s="18"/>
      <c r="H8" s="13">
        <v>515.24</v>
      </c>
      <c r="I8" s="18">
        <f>SUM(B8:H8)</f>
        <v>8837.06</v>
      </c>
      <c r="J8" s="18">
        <v>4885</v>
      </c>
      <c r="K8" s="13"/>
      <c r="L8" s="18">
        <f t="shared" ref="L8:L18" si="0">SUM(J8:K8)</f>
        <v>4885</v>
      </c>
      <c r="M8" s="18">
        <f t="shared" ref="M8:M18" si="1">I8-L8</f>
        <v>3952.0599999999995</v>
      </c>
    </row>
    <row r="9" spans="1:13">
      <c r="A9" s="13" t="s">
        <v>18</v>
      </c>
      <c r="B9" s="13">
        <v>5575.9</v>
      </c>
      <c r="C9" s="13"/>
      <c r="D9" s="13">
        <v>758.98</v>
      </c>
      <c r="E9" s="13"/>
      <c r="F9" s="18">
        <v>1937.73</v>
      </c>
      <c r="G9" s="18"/>
      <c r="H9" s="13">
        <v>515.24</v>
      </c>
      <c r="I9" s="18">
        <f t="shared" ref="I9:I18" si="2">SUM(B9:H9)</f>
        <v>8787.8499999999985</v>
      </c>
      <c r="J9" s="18">
        <v>7151</v>
      </c>
      <c r="K9" s="13"/>
      <c r="L9" s="18">
        <f t="shared" si="0"/>
        <v>7151</v>
      </c>
      <c r="M9" s="18">
        <f t="shared" si="1"/>
        <v>1636.8499999999985</v>
      </c>
    </row>
    <row r="10" spans="1:13">
      <c r="A10" s="13" t="s">
        <v>19</v>
      </c>
      <c r="B10" s="13">
        <v>5575.9</v>
      </c>
      <c r="C10" s="13"/>
      <c r="D10" s="13">
        <v>620.48</v>
      </c>
      <c r="E10" s="13"/>
      <c r="F10" s="18">
        <v>1584.13</v>
      </c>
      <c r="G10" s="18"/>
      <c r="H10" s="13">
        <v>515.24</v>
      </c>
      <c r="I10" s="18">
        <f t="shared" si="2"/>
        <v>8295.75</v>
      </c>
      <c r="J10" s="18">
        <v>4505</v>
      </c>
      <c r="K10" s="13"/>
      <c r="L10" s="18">
        <f t="shared" si="0"/>
        <v>4505</v>
      </c>
      <c r="M10" s="18">
        <f t="shared" si="1"/>
        <v>3790.75</v>
      </c>
    </row>
    <row r="11" spans="1:13">
      <c r="A11" s="13" t="s">
        <v>20</v>
      </c>
      <c r="B11" s="13">
        <v>5575.9</v>
      </c>
      <c r="C11" s="13"/>
      <c r="D11" s="13">
        <v>703.58</v>
      </c>
      <c r="E11" s="13"/>
      <c r="F11" s="18">
        <v>1796.29</v>
      </c>
      <c r="G11" s="18"/>
      <c r="H11" s="13">
        <v>515.24</v>
      </c>
      <c r="I11" s="18">
        <f t="shared" si="2"/>
        <v>8591.01</v>
      </c>
      <c r="J11" s="18">
        <v>6909</v>
      </c>
      <c r="K11" s="13"/>
      <c r="L11" s="18">
        <f t="shared" si="0"/>
        <v>6909</v>
      </c>
      <c r="M11" s="18">
        <f t="shared" si="1"/>
        <v>1682.0100000000002</v>
      </c>
    </row>
    <row r="12" spans="1:13">
      <c r="A12" s="13" t="s">
        <v>21</v>
      </c>
      <c r="B12" s="13">
        <v>5575.9</v>
      </c>
      <c r="C12" s="13"/>
      <c r="D12" s="13">
        <v>634.33000000000004</v>
      </c>
      <c r="E12" s="13"/>
      <c r="F12" s="18">
        <v>1619.49</v>
      </c>
      <c r="G12" s="18"/>
      <c r="H12" s="13">
        <v>515.24</v>
      </c>
      <c r="I12" s="18">
        <f t="shared" si="2"/>
        <v>8344.9599999999991</v>
      </c>
      <c r="J12" s="18">
        <v>5755</v>
      </c>
      <c r="K12" s="13"/>
      <c r="L12" s="18">
        <f t="shared" si="0"/>
        <v>5755</v>
      </c>
      <c r="M12" s="18">
        <f t="shared" si="1"/>
        <v>2589.9599999999991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2"/>
        <v>0</v>
      </c>
      <c r="J13" s="18"/>
      <c r="K13" s="13"/>
      <c r="L13" s="18">
        <f t="shared" si="0"/>
        <v>0</v>
      </c>
      <c r="M13" s="18">
        <f t="shared" si="1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 t="shared" si="2"/>
        <v>0</v>
      </c>
      <c r="J14" s="18"/>
      <c r="K14" s="13"/>
      <c r="L14" s="18">
        <f t="shared" si="0"/>
        <v>0</v>
      </c>
      <c r="M14" s="18">
        <f t="shared" si="1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>SUM(B15:H15)</f>
        <v>0</v>
      </c>
      <c r="J15" s="18"/>
      <c r="K15" s="13"/>
      <c r="L15" s="18">
        <f t="shared" si="0"/>
        <v>0</v>
      </c>
      <c r="M15" s="18">
        <f t="shared" si="1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 t="shared" si="2"/>
        <v>0</v>
      </c>
      <c r="J16" s="18"/>
      <c r="K16" s="13"/>
      <c r="L16" s="18">
        <f t="shared" si="0"/>
        <v>0</v>
      </c>
      <c r="M16" s="18">
        <f t="shared" si="1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18">
        <f t="shared" si="2"/>
        <v>0</v>
      </c>
      <c r="J17" s="18"/>
      <c r="K17" s="13"/>
      <c r="L17" s="18">
        <f t="shared" si="0"/>
        <v>0</v>
      </c>
      <c r="M17" s="18">
        <f t="shared" si="1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 t="shared" si="2"/>
        <v>0</v>
      </c>
      <c r="J18" s="18"/>
      <c r="K18" s="13"/>
      <c r="L18" s="18">
        <f t="shared" si="0"/>
        <v>0</v>
      </c>
      <c r="M18" s="18">
        <f t="shared" si="1"/>
        <v>0</v>
      </c>
    </row>
    <row r="19" spans="1:13">
      <c r="A19" s="19" t="s">
        <v>28</v>
      </c>
      <c r="B19" s="13">
        <f>SUM(B7:B18)</f>
        <v>33455.4</v>
      </c>
      <c r="C19" s="13">
        <f t="shared" ref="C19:K19" si="3">SUM(C7:C15)</f>
        <v>0</v>
      </c>
      <c r="D19" s="13">
        <f>SUM(D7:D18)</f>
        <v>4096.83</v>
      </c>
      <c r="E19" s="13">
        <f t="shared" si="3"/>
        <v>0</v>
      </c>
      <c r="F19" s="13">
        <f>SUM(F7:F18)</f>
        <v>10459.5</v>
      </c>
      <c r="G19" s="13">
        <f t="shared" si="3"/>
        <v>0</v>
      </c>
      <c r="H19" s="13">
        <f>SUM(H7:H18)</f>
        <v>3091.4399999999996</v>
      </c>
      <c r="I19" s="13">
        <f>SUM(I7:I18)</f>
        <v>51103.17</v>
      </c>
      <c r="J19" s="18">
        <f>SUM(J6:J18)</f>
        <v>33804</v>
      </c>
      <c r="K19" s="13">
        <f t="shared" si="3"/>
        <v>0</v>
      </c>
      <c r="L19" s="13">
        <f>SUM(L7:L18)</f>
        <v>33804</v>
      </c>
      <c r="M19" s="18">
        <f>I19-J19</f>
        <v>17299.169999999998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J13" sqref="J13"/>
    </sheetView>
  </sheetViews>
  <sheetFormatPr defaultRowHeight="15"/>
  <sheetData>
    <row r="1" spans="1:17">
      <c r="A1" s="72" t="s">
        <v>215</v>
      </c>
      <c r="B1" s="72"/>
      <c r="C1" s="72"/>
      <c r="D1" s="72"/>
      <c r="E1" s="72"/>
      <c r="F1" s="72" t="s">
        <v>29</v>
      </c>
      <c r="G1" s="72"/>
      <c r="H1" s="72"/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7">
      <c r="A3" s="12" t="s">
        <v>1</v>
      </c>
      <c r="B3" s="12"/>
      <c r="C3" s="12" t="s">
        <v>2</v>
      </c>
      <c r="D3" s="12">
        <v>575.20000000000005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7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32</v>
      </c>
      <c r="I5" s="16" t="s">
        <v>12</v>
      </c>
      <c r="J5" s="16" t="s">
        <v>13</v>
      </c>
      <c r="K5" s="16"/>
      <c r="L5" s="16" t="s">
        <v>33</v>
      </c>
      <c r="M5" s="17" t="s">
        <v>15</v>
      </c>
    </row>
    <row r="6" spans="1:17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7">
      <c r="A7" s="13" t="s">
        <v>16</v>
      </c>
      <c r="B7" s="51">
        <v>4544.08</v>
      </c>
      <c r="C7" s="51"/>
      <c r="D7" s="51">
        <v>578.92999999999995</v>
      </c>
      <c r="E7" s="51"/>
      <c r="F7" s="52">
        <v>1478.05</v>
      </c>
      <c r="G7" s="51">
        <v>115.04</v>
      </c>
      <c r="H7" s="51">
        <v>419.9</v>
      </c>
      <c r="I7" s="51">
        <f>SUM(B7:H7)</f>
        <v>7136</v>
      </c>
      <c r="J7" s="52">
        <v>5857</v>
      </c>
      <c r="K7" s="51"/>
      <c r="L7" s="52">
        <f>SUM(J7:K7)</f>
        <v>5857</v>
      </c>
      <c r="M7" s="52">
        <f>I7-L7</f>
        <v>1279</v>
      </c>
    </row>
    <row r="8" spans="1:17">
      <c r="A8" s="13" t="s">
        <v>17</v>
      </c>
      <c r="B8" s="51">
        <v>4544.08</v>
      </c>
      <c r="C8" s="51"/>
      <c r="D8" s="51">
        <v>454.28</v>
      </c>
      <c r="E8" s="51"/>
      <c r="F8" s="52">
        <v>1159.81</v>
      </c>
      <c r="G8" s="51">
        <v>115.04</v>
      </c>
      <c r="H8" s="51">
        <v>419.9</v>
      </c>
      <c r="I8" s="51">
        <f t="shared" ref="I8:I17" si="0">SUM(B8:H8)</f>
        <v>6693.11</v>
      </c>
      <c r="J8" s="52">
        <v>6863</v>
      </c>
      <c r="K8" s="51"/>
      <c r="L8" s="52">
        <f t="shared" ref="L8:L18" si="1">SUM(J8:K8)</f>
        <v>6863</v>
      </c>
      <c r="M8" s="52">
        <f t="shared" ref="M8:M17" si="2">I8-L8</f>
        <v>-169.89000000000033</v>
      </c>
    </row>
    <row r="9" spans="1:17">
      <c r="A9" s="13" t="s">
        <v>18</v>
      </c>
      <c r="B9" s="51">
        <v>4544.08</v>
      </c>
      <c r="C9" s="51"/>
      <c r="D9" s="51">
        <v>565.08000000000004</v>
      </c>
      <c r="E9" s="51"/>
      <c r="F9" s="52">
        <v>1442.69</v>
      </c>
      <c r="G9" s="51">
        <v>115.04</v>
      </c>
      <c r="H9" s="51">
        <v>419.9</v>
      </c>
      <c r="I9" s="51">
        <f t="shared" si="0"/>
        <v>7086.79</v>
      </c>
      <c r="J9" s="52">
        <v>7959</v>
      </c>
      <c r="K9" s="51"/>
      <c r="L9" s="52">
        <f t="shared" si="1"/>
        <v>7959</v>
      </c>
      <c r="M9" s="52">
        <f t="shared" si="2"/>
        <v>-872.21</v>
      </c>
    </row>
    <row r="10" spans="1:17">
      <c r="A10" s="13" t="s">
        <v>19</v>
      </c>
      <c r="B10" s="51">
        <v>4544.08</v>
      </c>
      <c r="C10" s="51"/>
      <c r="D10" s="51">
        <v>454.28</v>
      </c>
      <c r="E10" s="51"/>
      <c r="F10" s="52">
        <v>1159.81</v>
      </c>
      <c r="G10" s="51">
        <v>115.04</v>
      </c>
      <c r="H10" s="51">
        <v>419.9</v>
      </c>
      <c r="I10" s="51">
        <f t="shared" si="0"/>
        <v>6693.11</v>
      </c>
      <c r="J10" s="52">
        <v>5837</v>
      </c>
      <c r="K10" s="51"/>
      <c r="L10" s="52">
        <f t="shared" si="1"/>
        <v>5837</v>
      </c>
      <c r="M10" s="52">
        <f t="shared" si="2"/>
        <v>856.10999999999967</v>
      </c>
    </row>
    <row r="11" spans="1:17">
      <c r="A11" s="13" t="s">
        <v>20</v>
      </c>
      <c r="B11" s="51">
        <v>4544.08</v>
      </c>
      <c r="C11" s="51"/>
      <c r="D11" s="51">
        <v>398.88</v>
      </c>
      <c r="E11" s="51"/>
      <c r="F11" s="52">
        <v>1018.37</v>
      </c>
      <c r="G11" s="51">
        <v>115.04</v>
      </c>
      <c r="H11" s="51">
        <v>419.9</v>
      </c>
      <c r="I11" s="51">
        <f t="shared" si="0"/>
        <v>6496.2699999999995</v>
      </c>
      <c r="J11" s="52">
        <v>5075</v>
      </c>
      <c r="K11" s="51"/>
      <c r="L11" s="52">
        <f t="shared" si="1"/>
        <v>5075</v>
      </c>
      <c r="M11" s="52">
        <f t="shared" si="2"/>
        <v>1421.2699999999995</v>
      </c>
    </row>
    <row r="12" spans="1:17">
      <c r="A12" s="13" t="s">
        <v>21</v>
      </c>
      <c r="B12" s="51">
        <v>4544.08</v>
      </c>
      <c r="C12" s="51"/>
      <c r="D12" s="51">
        <v>911.33</v>
      </c>
      <c r="E12" s="51"/>
      <c r="F12" s="52">
        <v>2326.69</v>
      </c>
      <c r="G12" s="51">
        <v>115.04</v>
      </c>
      <c r="H12" s="51">
        <v>419.9</v>
      </c>
      <c r="I12" s="51">
        <f t="shared" si="0"/>
        <v>8317.0400000000009</v>
      </c>
      <c r="J12" s="52">
        <v>9486</v>
      </c>
      <c r="K12" s="51"/>
      <c r="L12" s="52">
        <f t="shared" si="1"/>
        <v>9486</v>
      </c>
      <c r="M12" s="52">
        <f t="shared" si="2"/>
        <v>-1168.9599999999991</v>
      </c>
    </row>
    <row r="13" spans="1:17">
      <c r="A13" s="13" t="s">
        <v>22</v>
      </c>
      <c r="B13" s="51"/>
      <c r="C13" s="51"/>
      <c r="D13" s="51"/>
      <c r="E13" s="51"/>
      <c r="F13" s="52"/>
      <c r="G13" s="51"/>
      <c r="H13" s="51"/>
      <c r="I13" s="51">
        <f t="shared" si="0"/>
        <v>0</v>
      </c>
      <c r="J13" s="52"/>
      <c r="K13" s="51"/>
      <c r="L13" s="52">
        <f t="shared" si="1"/>
        <v>0</v>
      </c>
      <c r="M13" s="52">
        <f t="shared" si="2"/>
        <v>0</v>
      </c>
    </row>
    <row r="14" spans="1:17">
      <c r="A14" s="13" t="s">
        <v>23</v>
      </c>
      <c r="B14" s="51"/>
      <c r="C14" s="51"/>
      <c r="D14" s="51"/>
      <c r="E14" s="51"/>
      <c r="F14" s="52"/>
      <c r="G14" s="51"/>
      <c r="H14" s="51"/>
      <c r="I14" s="51">
        <f t="shared" si="0"/>
        <v>0</v>
      </c>
      <c r="J14" s="18"/>
      <c r="K14" s="51"/>
      <c r="L14" s="52">
        <f t="shared" si="1"/>
        <v>0</v>
      </c>
      <c r="M14" s="52">
        <f t="shared" si="2"/>
        <v>0</v>
      </c>
    </row>
    <row r="15" spans="1:17">
      <c r="A15" s="13" t="s">
        <v>24</v>
      </c>
      <c r="B15" s="51"/>
      <c r="C15" s="51"/>
      <c r="D15" s="51"/>
      <c r="E15" s="51"/>
      <c r="F15" s="52"/>
      <c r="G15" s="51"/>
      <c r="H15" s="51"/>
      <c r="I15" s="51">
        <f t="shared" si="0"/>
        <v>0</v>
      </c>
      <c r="J15" s="52"/>
      <c r="K15" s="51"/>
      <c r="L15" s="52">
        <f t="shared" si="1"/>
        <v>0</v>
      </c>
      <c r="M15" s="52">
        <f t="shared" si="2"/>
        <v>0</v>
      </c>
      <c r="Q15" t="s">
        <v>206</v>
      </c>
    </row>
    <row r="16" spans="1:17">
      <c r="A16" s="13" t="s">
        <v>25</v>
      </c>
      <c r="B16" s="51"/>
      <c r="C16" s="51"/>
      <c r="D16" s="51"/>
      <c r="E16" s="51"/>
      <c r="F16" s="52"/>
      <c r="G16" s="51"/>
      <c r="H16" s="51"/>
      <c r="I16" s="51">
        <f t="shared" si="0"/>
        <v>0</v>
      </c>
      <c r="J16" s="52"/>
      <c r="K16" s="51"/>
      <c r="L16" s="52">
        <f t="shared" si="1"/>
        <v>0</v>
      </c>
      <c r="M16" s="52">
        <f t="shared" si="2"/>
        <v>0</v>
      </c>
    </row>
    <row r="17" spans="1:13">
      <c r="A17" s="13" t="s">
        <v>26</v>
      </c>
      <c r="B17" s="51"/>
      <c r="C17" s="51"/>
      <c r="D17" s="51"/>
      <c r="E17" s="51"/>
      <c r="F17" s="52"/>
      <c r="G17" s="51"/>
      <c r="H17" s="51"/>
      <c r="I17" s="51">
        <f t="shared" si="0"/>
        <v>0</v>
      </c>
      <c r="J17" s="52"/>
      <c r="K17" s="51"/>
      <c r="L17" s="52">
        <f t="shared" si="1"/>
        <v>0</v>
      </c>
      <c r="M17" s="52">
        <f t="shared" si="2"/>
        <v>0</v>
      </c>
    </row>
    <row r="18" spans="1:13">
      <c r="A18" s="13" t="s">
        <v>27</v>
      </c>
      <c r="B18" s="51"/>
      <c r="C18" s="51"/>
      <c r="D18" s="51"/>
      <c r="E18" s="51"/>
      <c r="F18" s="52"/>
      <c r="G18" s="51"/>
      <c r="H18" s="51"/>
      <c r="I18" s="51">
        <f>SUM(B18:H18)</f>
        <v>0</v>
      </c>
      <c r="J18" s="52"/>
      <c r="K18" s="51"/>
      <c r="L18" s="52">
        <f t="shared" si="1"/>
        <v>0</v>
      </c>
      <c r="M18" s="52">
        <f>I18-L18</f>
        <v>0</v>
      </c>
    </row>
    <row r="19" spans="1:13">
      <c r="A19" s="19" t="s">
        <v>28</v>
      </c>
      <c r="B19" s="51">
        <f>SUM(B7:B18)</f>
        <v>27264.480000000003</v>
      </c>
      <c r="C19" s="51"/>
      <c r="D19" s="51">
        <f>SUM(D7:D18)</f>
        <v>3362.7799999999997</v>
      </c>
      <c r="E19" s="51">
        <f>SUM(E7:E13)</f>
        <v>0</v>
      </c>
      <c r="F19" s="51">
        <f>SUM(F7:F18)</f>
        <v>8585.42</v>
      </c>
      <c r="G19" s="51">
        <f>SUM(G7:G18)</f>
        <v>690.24</v>
      </c>
      <c r="H19" s="51">
        <f>SUM(H7:H18)</f>
        <v>2519.4</v>
      </c>
      <c r="I19" s="51">
        <f>SUM(I7:I18)</f>
        <v>42422.32</v>
      </c>
      <c r="J19" s="51">
        <f>SUM(J6:J18)</f>
        <v>41077</v>
      </c>
      <c r="K19" s="51">
        <f>SUM(K7:K15)</f>
        <v>0</v>
      </c>
      <c r="L19" s="51">
        <f>SUM(L7:L18)</f>
        <v>41077</v>
      </c>
      <c r="M19" s="52">
        <f>I19-J19</f>
        <v>1345.3199999999997</v>
      </c>
    </row>
    <row r="20" spans="1:13">
      <c r="J20" s="20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J13" sqref="J13"/>
    </sheetView>
  </sheetViews>
  <sheetFormatPr defaultRowHeight="15"/>
  <cols>
    <col min="9" max="9" width="9.5703125" customWidth="1"/>
    <col min="13" max="13" width="9.28515625" bestFit="1" customWidth="1"/>
  </cols>
  <sheetData>
    <row r="1" spans="1:13">
      <c r="A1" s="73" t="s">
        <v>215</v>
      </c>
      <c r="B1" s="73"/>
      <c r="C1" s="73"/>
      <c r="D1" s="73"/>
      <c r="E1" s="73"/>
      <c r="F1" s="74" t="s">
        <v>58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838.2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33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6621.78</v>
      </c>
      <c r="C7" s="13"/>
      <c r="D7" s="13">
        <v>1260.3499999999999</v>
      </c>
      <c r="E7" s="13"/>
      <c r="F7" s="18">
        <v>3217.76</v>
      </c>
      <c r="G7" s="18"/>
      <c r="H7" s="13">
        <v>611.89</v>
      </c>
      <c r="I7" s="18">
        <f>SUM(B7:H7)</f>
        <v>11711.779999999999</v>
      </c>
      <c r="J7" s="18">
        <v>7106.57</v>
      </c>
      <c r="K7" s="13"/>
      <c r="L7" s="18">
        <f>SUM(J7:K7)</f>
        <v>7106.57</v>
      </c>
      <c r="M7" s="18">
        <f>I7-L7</f>
        <v>4605.2099999999991</v>
      </c>
    </row>
    <row r="8" spans="1:13">
      <c r="A8" s="13" t="s">
        <v>17</v>
      </c>
      <c r="B8" s="13">
        <v>6621.78</v>
      </c>
      <c r="C8" s="13"/>
      <c r="D8" s="13">
        <v>994.43</v>
      </c>
      <c r="E8" s="13"/>
      <c r="F8" s="18">
        <v>2538.85</v>
      </c>
      <c r="G8" s="18"/>
      <c r="H8" s="13">
        <v>611.89</v>
      </c>
      <c r="I8" s="18">
        <f t="shared" ref="I8:I18" si="0">SUM(B8:H8)</f>
        <v>10766.949999999999</v>
      </c>
      <c r="J8" s="18">
        <v>4685.01</v>
      </c>
      <c r="K8" s="13"/>
      <c r="L8" s="18">
        <f t="shared" ref="L8:L18" si="1">SUM(J8:K8)</f>
        <v>4685.01</v>
      </c>
      <c r="M8" s="18">
        <f t="shared" ref="M8:M18" si="2">I8-L8</f>
        <v>6081.9399999999987</v>
      </c>
    </row>
    <row r="9" spans="1:13">
      <c r="A9" s="13" t="s">
        <v>18</v>
      </c>
      <c r="B9" s="13">
        <v>6621.78</v>
      </c>
      <c r="C9" s="13"/>
      <c r="D9" s="13">
        <v>1470.87</v>
      </c>
      <c r="E9" s="13"/>
      <c r="F9" s="18">
        <v>3755.23</v>
      </c>
      <c r="G9" s="18"/>
      <c r="H9" s="13">
        <v>611.89</v>
      </c>
      <c r="I9" s="18">
        <f t="shared" si="0"/>
        <v>12459.769999999999</v>
      </c>
      <c r="J9" s="18">
        <v>10961.2</v>
      </c>
      <c r="K9" s="13"/>
      <c r="L9" s="18">
        <f t="shared" si="1"/>
        <v>10961.2</v>
      </c>
      <c r="M9" s="18">
        <f t="shared" si="2"/>
        <v>1498.5699999999979</v>
      </c>
    </row>
    <row r="10" spans="1:13">
      <c r="A10" s="13" t="s">
        <v>19</v>
      </c>
      <c r="B10" s="13">
        <v>6621.78</v>
      </c>
      <c r="C10" s="13"/>
      <c r="D10" s="13">
        <v>1318.52</v>
      </c>
      <c r="E10" s="13"/>
      <c r="F10" s="18">
        <v>3366.27</v>
      </c>
      <c r="G10" s="18"/>
      <c r="H10" s="13">
        <v>611.89</v>
      </c>
      <c r="I10" s="18">
        <f t="shared" si="0"/>
        <v>11918.46</v>
      </c>
      <c r="J10" s="18">
        <v>9313.1299999999992</v>
      </c>
      <c r="K10" s="13"/>
      <c r="L10" s="18">
        <f t="shared" si="1"/>
        <v>9313.1299999999992</v>
      </c>
      <c r="M10" s="18">
        <f t="shared" si="2"/>
        <v>2605.33</v>
      </c>
    </row>
    <row r="11" spans="1:13">
      <c r="A11" s="13" t="s">
        <v>20</v>
      </c>
      <c r="B11" s="13">
        <v>6621.78</v>
      </c>
      <c r="C11" s="13"/>
      <c r="D11" s="13">
        <v>1512.42</v>
      </c>
      <c r="E11" s="13"/>
      <c r="F11" s="18">
        <v>3861.31</v>
      </c>
      <c r="G11" s="18"/>
      <c r="H11" s="13">
        <v>611.89</v>
      </c>
      <c r="I11" s="18">
        <f>SUM(B11:H11)</f>
        <v>12607.4</v>
      </c>
      <c r="J11" s="18">
        <v>10920.63</v>
      </c>
      <c r="K11" s="13"/>
      <c r="L11" s="18">
        <f t="shared" si="1"/>
        <v>10920.63</v>
      </c>
      <c r="M11" s="18">
        <f t="shared" si="2"/>
        <v>1686.7700000000004</v>
      </c>
    </row>
    <row r="12" spans="1:13">
      <c r="A12" s="13" t="s">
        <v>21</v>
      </c>
      <c r="B12" s="13">
        <v>6621.78</v>
      </c>
      <c r="C12" s="13"/>
      <c r="D12" s="13">
        <v>1562.28</v>
      </c>
      <c r="E12" s="13"/>
      <c r="F12" s="18">
        <v>3988.61</v>
      </c>
      <c r="G12" s="18"/>
      <c r="H12" s="13">
        <v>611.89</v>
      </c>
      <c r="I12" s="18">
        <f t="shared" si="0"/>
        <v>12784.56</v>
      </c>
      <c r="J12" s="18">
        <v>11645.49</v>
      </c>
      <c r="K12" s="13"/>
      <c r="L12" s="18">
        <f t="shared" si="1"/>
        <v>11645.49</v>
      </c>
      <c r="M12" s="18">
        <f t="shared" si="2"/>
        <v>1139.0699999999997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18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39730.68</v>
      </c>
      <c r="C19" s="13">
        <f t="shared" ref="C19:K19" si="3">SUM(C7:C13)</f>
        <v>0</v>
      </c>
      <c r="D19" s="13">
        <f>SUM(D7:D18)</f>
        <v>8118.87</v>
      </c>
      <c r="E19" s="13">
        <f t="shared" si="3"/>
        <v>0</v>
      </c>
      <c r="F19" s="18">
        <f>SUM(F7:F18)</f>
        <v>20728.030000000002</v>
      </c>
      <c r="G19" s="13">
        <f t="shared" si="3"/>
        <v>0</v>
      </c>
      <c r="H19" s="13">
        <f>SUM(H7:H18)</f>
        <v>3671.3399999999997</v>
      </c>
      <c r="I19" s="18">
        <f>SUM(I7:I18)</f>
        <v>72248.92</v>
      </c>
      <c r="J19" s="13">
        <f>SUM(J6:J18)</f>
        <v>54632.029999999992</v>
      </c>
      <c r="K19" s="13">
        <f t="shared" si="3"/>
        <v>0</v>
      </c>
      <c r="L19" s="13">
        <f>SUM(L7:L18)</f>
        <v>54632.029999999992</v>
      </c>
      <c r="M19" s="18">
        <f>I19-J19</f>
        <v>17616.890000000007</v>
      </c>
    </row>
    <row r="23" spans="1:13">
      <c r="K23" t="s">
        <v>213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12" max="12" width="9.85546875" customWidth="1"/>
  </cols>
  <sheetData>
    <row r="1" spans="1:13">
      <c r="A1" s="73" t="s">
        <v>216</v>
      </c>
      <c r="B1" s="73"/>
      <c r="C1" s="73"/>
      <c r="D1" s="73"/>
      <c r="E1" s="73"/>
      <c r="F1" s="73" t="s">
        <v>59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727.9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35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5750.41</v>
      </c>
      <c r="C7" s="13"/>
      <c r="D7" s="13">
        <v>1479.18</v>
      </c>
      <c r="E7" s="13"/>
      <c r="F7" s="18">
        <v>3776.45</v>
      </c>
      <c r="G7" s="13"/>
      <c r="H7" s="13">
        <v>531.37</v>
      </c>
      <c r="I7" s="13">
        <f>SUM(B7:H7)</f>
        <v>11537.410000000002</v>
      </c>
      <c r="J7" s="18">
        <v>3936</v>
      </c>
      <c r="K7" s="13"/>
      <c r="L7" s="18">
        <f>SUM(J7:K7)</f>
        <v>3936</v>
      </c>
      <c r="M7" s="18">
        <f>I7-L7</f>
        <v>7601.4100000000017</v>
      </c>
    </row>
    <row r="8" spans="1:13">
      <c r="A8" s="13" t="s">
        <v>17</v>
      </c>
      <c r="B8" s="13">
        <v>5750.41</v>
      </c>
      <c r="C8" s="13"/>
      <c r="D8" s="13">
        <v>1545.66</v>
      </c>
      <c r="E8" s="13"/>
      <c r="F8" s="18">
        <v>3946.18</v>
      </c>
      <c r="G8" s="13"/>
      <c r="H8" s="13">
        <v>531.37</v>
      </c>
      <c r="I8" s="13">
        <f t="shared" ref="I8:I14" si="0">SUM(B8:H8)</f>
        <v>11773.62</v>
      </c>
      <c r="J8" s="18">
        <v>11405.37</v>
      </c>
      <c r="K8" s="13"/>
      <c r="L8" s="18">
        <f t="shared" ref="L8:L18" si="1">SUM(J8:K8)</f>
        <v>11405.37</v>
      </c>
      <c r="M8" s="18">
        <f t="shared" ref="M8:M18" si="2">I8-L8</f>
        <v>368.25</v>
      </c>
    </row>
    <row r="9" spans="1:13">
      <c r="A9" s="13" t="s">
        <v>18</v>
      </c>
      <c r="B9" s="13">
        <v>5750.41</v>
      </c>
      <c r="C9" s="13"/>
      <c r="D9" s="13">
        <v>1282.51</v>
      </c>
      <c r="E9" s="13"/>
      <c r="F9" s="18">
        <v>3274.34</v>
      </c>
      <c r="G9" s="13"/>
      <c r="H9" s="13">
        <v>531.37</v>
      </c>
      <c r="I9" s="13">
        <f t="shared" si="0"/>
        <v>10838.630000000001</v>
      </c>
      <c r="J9" s="18">
        <v>7449.89</v>
      </c>
      <c r="K9" s="13"/>
      <c r="L9" s="18">
        <f t="shared" si="1"/>
        <v>7449.89</v>
      </c>
      <c r="M9" s="18">
        <f t="shared" si="2"/>
        <v>3388.7400000000007</v>
      </c>
    </row>
    <row r="10" spans="1:13">
      <c r="A10" s="13" t="s">
        <v>19</v>
      </c>
      <c r="B10" s="13">
        <v>5750.41</v>
      </c>
      <c r="C10" s="13"/>
      <c r="D10" s="13">
        <v>1130.1600000000001</v>
      </c>
      <c r="E10" s="13"/>
      <c r="F10" s="18">
        <v>2885.38</v>
      </c>
      <c r="G10" s="13"/>
      <c r="H10" s="13">
        <v>531.37</v>
      </c>
      <c r="I10" s="13">
        <f t="shared" si="0"/>
        <v>10297.320000000002</v>
      </c>
      <c r="J10" s="18">
        <v>8749.52</v>
      </c>
      <c r="K10" s="13"/>
      <c r="L10" s="18">
        <f t="shared" si="1"/>
        <v>8749.52</v>
      </c>
      <c r="M10" s="18">
        <f t="shared" si="2"/>
        <v>1547.8000000000011</v>
      </c>
    </row>
    <row r="11" spans="1:13">
      <c r="A11" s="13" t="s">
        <v>20</v>
      </c>
      <c r="B11" s="13">
        <v>5750.41</v>
      </c>
      <c r="C11" s="13"/>
      <c r="D11" s="13">
        <v>1177.46</v>
      </c>
      <c r="E11" s="13"/>
      <c r="F11" s="18">
        <v>3006.31</v>
      </c>
      <c r="G11" s="13"/>
      <c r="H11" s="13">
        <v>531.37</v>
      </c>
      <c r="I11" s="13">
        <f t="shared" si="0"/>
        <v>10465.550000000001</v>
      </c>
      <c r="J11" s="18">
        <v>3201</v>
      </c>
      <c r="K11" s="13"/>
      <c r="L11" s="18">
        <f t="shared" si="1"/>
        <v>3201</v>
      </c>
      <c r="M11" s="18">
        <f t="shared" si="2"/>
        <v>7264.5500000000011</v>
      </c>
    </row>
    <row r="12" spans="1:13">
      <c r="A12" s="13" t="s">
        <v>21</v>
      </c>
      <c r="B12" s="13">
        <v>5750.41</v>
      </c>
      <c r="C12" s="13"/>
      <c r="D12" s="13">
        <v>1171.71</v>
      </c>
      <c r="E12" s="13"/>
      <c r="F12" s="18">
        <v>2991.46</v>
      </c>
      <c r="G12" s="13"/>
      <c r="H12" s="13">
        <v>531.37</v>
      </c>
      <c r="I12" s="13">
        <f t="shared" si="0"/>
        <v>10444.950000000001</v>
      </c>
      <c r="J12" s="18">
        <v>6378.85</v>
      </c>
      <c r="K12" s="13"/>
      <c r="L12" s="18">
        <f t="shared" si="1"/>
        <v>6378.85</v>
      </c>
      <c r="M12" s="18">
        <f t="shared" si="2"/>
        <v>4066.1000000000004</v>
      </c>
    </row>
    <row r="13" spans="1:13">
      <c r="A13" s="13" t="s">
        <v>22</v>
      </c>
      <c r="B13" s="13"/>
      <c r="C13" s="13"/>
      <c r="D13" s="13"/>
      <c r="E13" s="13"/>
      <c r="F13" s="18"/>
      <c r="G13" s="13"/>
      <c r="H13" s="13"/>
      <c r="I13" s="13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3"/>
      <c r="H14" s="13"/>
      <c r="I14" s="13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3"/>
      <c r="H15" s="13"/>
      <c r="I15" s="13">
        <f>SUM(B15:H15)</f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3"/>
      <c r="H16" s="13"/>
      <c r="I16" s="13">
        <f>SUM(B16:H16)</f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26"/>
      <c r="D17" s="13"/>
      <c r="E17" s="26"/>
      <c r="F17" s="18"/>
      <c r="G17" s="26"/>
      <c r="H17" s="13"/>
      <c r="I17" s="26">
        <f>SUM(B17:H17)</f>
        <v>0</v>
      </c>
      <c r="J17" s="18"/>
      <c r="K17" s="26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26"/>
      <c r="D18" s="13"/>
      <c r="E18" s="26"/>
      <c r="F18" s="18"/>
      <c r="G18" s="26"/>
      <c r="H18" s="13"/>
      <c r="I18" s="26">
        <f>SUM(B18:H18)</f>
        <v>0</v>
      </c>
      <c r="J18" s="18"/>
      <c r="K18" s="26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26">
        <f>SUM(B7:B18)</f>
        <v>34502.46</v>
      </c>
      <c r="C19" s="26"/>
      <c r="D19" s="13">
        <f>SUM(D7:D18)</f>
        <v>7786.68</v>
      </c>
      <c r="E19" s="26"/>
      <c r="F19" s="18">
        <f>SUM(F7:F18)</f>
        <v>19880.12</v>
      </c>
      <c r="G19" s="26"/>
      <c r="H19" s="26">
        <f>SUM(H7:H18)</f>
        <v>3188.22</v>
      </c>
      <c r="I19" s="26">
        <f>SUM(I7:I18)</f>
        <v>65357.48000000001</v>
      </c>
      <c r="J19" s="18">
        <f>SUM(J6:J18)</f>
        <v>41120.629999999997</v>
      </c>
      <c r="K19" s="26"/>
      <c r="L19" s="18">
        <f>SUM(L7:L18)</f>
        <v>41120.629999999997</v>
      </c>
      <c r="M19" s="18">
        <f>I19-J19</f>
        <v>24236.850000000013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9" max="9" width="10.140625" customWidth="1"/>
    <col min="10" max="10" width="9.7109375" customWidth="1"/>
  </cols>
  <sheetData>
    <row r="1" spans="1:13">
      <c r="A1" s="72" t="s">
        <v>216</v>
      </c>
      <c r="B1" s="72"/>
      <c r="C1" s="72"/>
      <c r="D1" s="72"/>
      <c r="E1" s="72"/>
      <c r="F1" s="74" t="s">
        <v>60</v>
      </c>
      <c r="G1" s="74"/>
      <c r="H1" s="74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921.2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61</v>
      </c>
      <c r="J5" s="16" t="s">
        <v>13</v>
      </c>
      <c r="K5" s="16"/>
      <c r="L5" s="16" t="s">
        <v>49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58"/>
      <c r="K6" s="16"/>
      <c r="L6" s="16"/>
      <c r="M6" s="17"/>
    </row>
    <row r="7" spans="1:13">
      <c r="A7" s="13" t="s">
        <v>16</v>
      </c>
      <c r="B7" s="13">
        <v>7277.48</v>
      </c>
      <c r="C7" s="13"/>
      <c r="D7" s="13">
        <v>1385</v>
      </c>
      <c r="E7" s="13"/>
      <c r="F7" s="18">
        <v>3536</v>
      </c>
      <c r="G7" s="18"/>
      <c r="H7" s="13">
        <v>672.48</v>
      </c>
      <c r="I7" s="18">
        <f>SUM(B7:H7)</f>
        <v>12870.96</v>
      </c>
      <c r="J7" s="18">
        <v>5276.07</v>
      </c>
      <c r="K7" s="13"/>
      <c r="L7" s="18">
        <f>SUM(J7:K7)</f>
        <v>5276.07</v>
      </c>
      <c r="M7" s="18">
        <f>I7-L7</f>
        <v>7594.8899999999994</v>
      </c>
    </row>
    <row r="8" spans="1:13">
      <c r="A8" s="13" t="s">
        <v>17</v>
      </c>
      <c r="B8" s="13">
        <v>7277.48</v>
      </c>
      <c r="C8" s="13"/>
      <c r="D8" s="13">
        <v>1127.3900000000001</v>
      </c>
      <c r="E8" s="13"/>
      <c r="F8" s="18">
        <v>2878.3</v>
      </c>
      <c r="G8" s="18"/>
      <c r="H8" s="13">
        <v>672.48</v>
      </c>
      <c r="I8" s="18">
        <f t="shared" ref="I8:I18" si="0">SUM(B8:H8)</f>
        <v>11955.649999999998</v>
      </c>
      <c r="J8" s="18">
        <v>7572.66</v>
      </c>
      <c r="K8" s="13"/>
      <c r="L8" s="18">
        <f t="shared" ref="L8:L18" si="1">SUM(J8:K8)</f>
        <v>7572.66</v>
      </c>
      <c r="M8" s="18">
        <f t="shared" ref="M8:M18" si="2">I8-L8</f>
        <v>4382.989999999998</v>
      </c>
    </row>
    <row r="9" spans="1:13">
      <c r="A9" s="13" t="s">
        <v>18</v>
      </c>
      <c r="B9" s="13">
        <v>7277.48</v>
      </c>
      <c r="C9" s="13"/>
      <c r="D9" s="13">
        <v>1210.49</v>
      </c>
      <c r="E9" s="13"/>
      <c r="F9" s="18">
        <v>3090.46</v>
      </c>
      <c r="G9" s="18"/>
      <c r="H9" s="13">
        <v>672.48</v>
      </c>
      <c r="I9" s="18">
        <f t="shared" si="0"/>
        <v>12250.91</v>
      </c>
      <c r="J9" s="18">
        <v>7225.22</v>
      </c>
      <c r="K9" s="13"/>
      <c r="L9" s="18">
        <f t="shared" si="1"/>
        <v>7225.22</v>
      </c>
      <c r="M9" s="18">
        <f t="shared" si="2"/>
        <v>5025.6899999999996</v>
      </c>
    </row>
    <row r="10" spans="1:13">
      <c r="A10" s="13" t="s">
        <v>19</v>
      </c>
      <c r="B10" s="13">
        <v>7277.48</v>
      </c>
      <c r="C10" s="13"/>
      <c r="D10" s="13">
        <v>1365.61</v>
      </c>
      <c r="E10" s="13"/>
      <c r="F10" s="18">
        <v>3486.5</v>
      </c>
      <c r="G10" s="18"/>
      <c r="H10" s="13">
        <v>672.48</v>
      </c>
      <c r="I10" s="18">
        <f t="shared" si="0"/>
        <v>12802.07</v>
      </c>
      <c r="J10" s="18">
        <v>12169.72</v>
      </c>
      <c r="K10" s="13"/>
      <c r="L10" s="18">
        <f t="shared" si="1"/>
        <v>12169.72</v>
      </c>
      <c r="M10" s="18">
        <f t="shared" si="2"/>
        <v>632.35000000000036</v>
      </c>
    </row>
    <row r="11" spans="1:13">
      <c r="A11" s="13" t="s">
        <v>20</v>
      </c>
      <c r="B11" s="13">
        <v>7277.48</v>
      </c>
      <c r="C11" s="13"/>
      <c r="D11" s="13">
        <v>988.89</v>
      </c>
      <c r="E11" s="13"/>
      <c r="F11" s="18">
        <v>2524.6999999999998</v>
      </c>
      <c r="G11" s="18"/>
      <c r="H11" s="13">
        <v>672.48</v>
      </c>
      <c r="I11" s="18">
        <f>SUM(B11:H11)</f>
        <v>11463.55</v>
      </c>
      <c r="J11" s="18">
        <v>6111.27</v>
      </c>
      <c r="K11" s="13"/>
      <c r="L11" s="18">
        <f t="shared" si="1"/>
        <v>6111.27</v>
      </c>
      <c r="M11" s="18">
        <f t="shared" si="2"/>
        <v>5352.2799999999988</v>
      </c>
    </row>
    <row r="12" spans="1:13">
      <c r="A12" s="13" t="s">
        <v>21</v>
      </c>
      <c r="B12" s="13">
        <v>7277.48</v>
      </c>
      <c r="C12" s="13"/>
      <c r="D12" s="13">
        <v>1695.24</v>
      </c>
      <c r="E12" s="13"/>
      <c r="F12" s="18">
        <v>4328.0600000000004</v>
      </c>
      <c r="G12" s="18"/>
      <c r="H12" s="13">
        <v>672.48</v>
      </c>
      <c r="I12" s="18">
        <f t="shared" si="0"/>
        <v>13973.259999999998</v>
      </c>
      <c r="J12" s="18">
        <v>14356.68</v>
      </c>
      <c r="K12" s="13"/>
      <c r="L12" s="18">
        <f t="shared" si="1"/>
        <v>14356.68</v>
      </c>
      <c r="M12" s="18">
        <f t="shared" si="2"/>
        <v>-383.42000000000189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3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3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13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3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43664.87999999999</v>
      </c>
      <c r="C19" s="13">
        <f t="shared" ref="C19:K19" si="3">SUM(C7:C15)</f>
        <v>0</v>
      </c>
      <c r="D19" s="13">
        <f>SUM(D7:D18)</f>
        <v>7772.62</v>
      </c>
      <c r="E19" s="13">
        <f t="shared" si="3"/>
        <v>0</v>
      </c>
      <c r="F19" s="18">
        <f>SUM(F7:F18)</f>
        <v>19844.02</v>
      </c>
      <c r="G19" s="13">
        <f t="shared" si="3"/>
        <v>0</v>
      </c>
      <c r="H19" s="13">
        <f>SUM(H7:H18)</f>
        <v>4034.88</v>
      </c>
      <c r="I19" s="18">
        <f>SUM(I7:I18)</f>
        <v>75316.399999999994</v>
      </c>
      <c r="J19" s="18">
        <f>SUM(J6:J18)</f>
        <v>52711.62</v>
      </c>
      <c r="K19" s="13">
        <f t="shared" si="3"/>
        <v>0</v>
      </c>
      <c r="L19" s="13">
        <f>SUM(L7:L18)</f>
        <v>52711.62</v>
      </c>
      <c r="M19" s="18">
        <f>I19-J19</f>
        <v>22604.779999999992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6" max="6" width="9.5703125" bestFit="1" customWidth="1"/>
    <col min="9" max="10" width="10.140625" customWidth="1"/>
    <col min="13" max="13" width="9.5703125" bestFit="1" customWidth="1"/>
  </cols>
  <sheetData>
    <row r="1" spans="1:13">
      <c r="A1" s="73" t="s">
        <v>216</v>
      </c>
      <c r="B1" s="73"/>
      <c r="C1" s="73"/>
      <c r="D1" s="73"/>
      <c r="E1" s="73"/>
      <c r="F1" s="74" t="s">
        <v>62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865.7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6839.03</v>
      </c>
      <c r="C7" s="13"/>
      <c r="D7" s="13">
        <v>2318.4899999999998</v>
      </c>
      <c r="E7" s="13"/>
      <c r="F7" s="18">
        <v>5919.26</v>
      </c>
      <c r="G7" s="18"/>
      <c r="H7" s="13">
        <v>631.96</v>
      </c>
      <c r="I7" s="18">
        <f>SUM(B7:H7)</f>
        <v>15708.740000000002</v>
      </c>
      <c r="J7" s="18">
        <v>7888</v>
      </c>
      <c r="K7" s="13"/>
      <c r="L7" s="18">
        <f>SUM(J7:K7)</f>
        <v>7888</v>
      </c>
      <c r="M7" s="18">
        <f>I7-L7</f>
        <v>7820.7400000000016</v>
      </c>
    </row>
    <row r="8" spans="1:13">
      <c r="A8" s="13" t="s">
        <v>17</v>
      </c>
      <c r="B8" s="13">
        <v>6839.03</v>
      </c>
      <c r="C8" s="13"/>
      <c r="D8" s="13">
        <v>2304.64</v>
      </c>
      <c r="E8" s="13"/>
      <c r="F8" s="18">
        <v>5883.9</v>
      </c>
      <c r="G8" s="18"/>
      <c r="H8" s="13">
        <v>631.96</v>
      </c>
      <c r="I8" s="18">
        <f>SUM(B8:H8)</f>
        <v>15659.529999999999</v>
      </c>
      <c r="J8" s="18">
        <v>8938</v>
      </c>
      <c r="K8" s="13"/>
      <c r="L8" s="18">
        <f t="shared" ref="L8:L18" si="0">SUM(J8:K8)</f>
        <v>8938</v>
      </c>
      <c r="M8" s="18">
        <f t="shared" ref="M8:M18" si="1">I8-L8</f>
        <v>6721.5299999999988</v>
      </c>
    </row>
    <row r="9" spans="1:13">
      <c r="A9" s="13" t="s">
        <v>18</v>
      </c>
      <c r="B9" s="13">
        <v>6839.03</v>
      </c>
      <c r="C9" s="13"/>
      <c r="D9" s="13">
        <v>2304.64</v>
      </c>
      <c r="E9" s="13"/>
      <c r="F9" s="18">
        <v>5883.9</v>
      </c>
      <c r="G9" s="18"/>
      <c r="H9" s="13">
        <v>631.96</v>
      </c>
      <c r="I9" s="18">
        <f t="shared" ref="I9:I18" si="2">SUM(B9:H9)</f>
        <v>15659.529999999999</v>
      </c>
      <c r="J9" s="18">
        <v>9853</v>
      </c>
      <c r="K9" s="13"/>
      <c r="L9" s="18">
        <f t="shared" si="0"/>
        <v>9853</v>
      </c>
      <c r="M9" s="18">
        <f t="shared" si="1"/>
        <v>5806.5299999999988</v>
      </c>
    </row>
    <row r="10" spans="1:13">
      <c r="A10" s="13" t="s">
        <v>19</v>
      </c>
      <c r="B10" s="13">
        <v>6839.03</v>
      </c>
      <c r="C10" s="13"/>
      <c r="D10" s="13">
        <v>2221.54</v>
      </c>
      <c r="E10" s="13"/>
      <c r="F10" s="18">
        <v>5671.74</v>
      </c>
      <c r="G10" s="18"/>
      <c r="H10" s="13">
        <v>631.96</v>
      </c>
      <c r="I10" s="18">
        <f t="shared" si="2"/>
        <v>15364.27</v>
      </c>
      <c r="J10" s="18">
        <v>9011</v>
      </c>
      <c r="K10" s="13"/>
      <c r="L10" s="18">
        <f t="shared" si="0"/>
        <v>9011</v>
      </c>
      <c r="M10" s="18">
        <f t="shared" si="1"/>
        <v>6353.27</v>
      </c>
    </row>
    <row r="11" spans="1:13">
      <c r="A11" s="13" t="s">
        <v>20</v>
      </c>
      <c r="B11" s="13">
        <v>6839.03</v>
      </c>
      <c r="C11" s="13"/>
      <c r="D11" s="13">
        <v>2052.5700000000002</v>
      </c>
      <c r="E11" s="13"/>
      <c r="F11" s="18">
        <v>5240.3500000000004</v>
      </c>
      <c r="G11" s="18"/>
      <c r="H11" s="13">
        <v>631.96</v>
      </c>
      <c r="I11" s="18">
        <f t="shared" si="2"/>
        <v>14763.91</v>
      </c>
      <c r="J11" s="18">
        <v>12888.65</v>
      </c>
      <c r="K11" s="13"/>
      <c r="L11" s="18">
        <f t="shared" si="0"/>
        <v>12888.65</v>
      </c>
      <c r="M11" s="18">
        <f t="shared" si="1"/>
        <v>1875.2600000000002</v>
      </c>
    </row>
    <row r="12" spans="1:13">
      <c r="A12" s="13" t="s">
        <v>21</v>
      </c>
      <c r="B12" s="13">
        <v>6839.03</v>
      </c>
      <c r="C12" s="13"/>
      <c r="D12" s="13">
        <v>2066.42</v>
      </c>
      <c r="E12" s="13"/>
      <c r="F12" s="18">
        <v>5275.71</v>
      </c>
      <c r="G12" s="18"/>
      <c r="H12" s="13">
        <v>631.96</v>
      </c>
      <c r="I12" s="18">
        <f t="shared" si="2"/>
        <v>14813.119999999999</v>
      </c>
      <c r="J12" s="18">
        <v>10157.48</v>
      </c>
      <c r="K12" s="13"/>
      <c r="L12" s="18">
        <f t="shared" si="0"/>
        <v>10157.48</v>
      </c>
      <c r="M12" s="18">
        <f t="shared" si="1"/>
        <v>4655.6399999999994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2"/>
        <v>0</v>
      </c>
      <c r="J13" s="18"/>
      <c r="K13" s="13"/>
      <c r="L13" s="18">
        <f t="shared" si="0"/>
        <v>0</v>
      </c>
      <c r="M13" s="18">
        <f t="shared" si="1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>SUM(B14:H14)</f>
        <v>0</v>
      </c>
      <c r="J14" s="18"/>
      <c r="K14" s="13"/>
      <c r="L14" s="18">
        <f t="shared" si="0"/>
        <v>0</v>
      </c>
      <c r="M14" s="18">
        <f t="shared" si="1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 t="shared" si="2"/>
        <v>0</v>
      </c>
      <c r="J15" s="18"/>
      <c r="K15" s="13"/>
      <c r="L15" s="18">
        <f t="shared" si="0"/>
        <v>0</v>
      </c>
      <c r="M15" s="18">
        <f t="shared" si="1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 t="shared" si="2"/>
        <v>0</v>
      </c>
      <c r="J16" s="18"/>
      <c r="K16" s="13"/>
      <c r="L16" s="18">
        <f t="shared" si="0"/>
        <v>0</v>
      </c>
      <c r="M16" s="18">
        <f t="shared" si="1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18">
        <f t="shared" si="2"/>
        <v>0</v>
      </c>
      <c r="J17" s="18"/>
      <c r="K17" s="13"/>
      <c r="L17" s="18">
        <f t="shared" si="0"/>
        <v>0</v>
      </c>
      <c r="M17" s="18">
        <f t="shared" si="1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 t="shared" si="2"/>
        <v>0</v>
      </c>
      <c r="J18" s="18"/>
      <c r="K18" s="13"/>
      <c r="L18" s="18">
        <f t="shared" si="0"/>
        <v>0</v>
      </c>
      <c r="M18" s="18">
        <f t="shared" si="1"/>
        <v>0</v>
      </c>
    </row>
    <row r="19" spans="1:13">
      <c r="A19" s="19" t="s">
        <v>28</v>
      </c>
      <c r="B19" s="13">
        <f>SUM(B7:B18)</f>
        <v>41034.18</v>
      </c>
      <c r="C19" s="13">
        <f t="shared" ref="C19:K19" si="3">SUM(C7:C15)</f>
        <v>0</v>
      </c>
      <c r="D19" s="13">
        <f>SUM(D7:D18)</f>
        <v>13268.299999999997</v>
      </c>
      <c r="E19" s="13">
        <f t="shared" si="3"/>
        <v>0</v>
      </c>
      <c r="F19" s="18">
        <f>SUM(F7:F18)</f>
        <v>33874.859999999993</v>
      </c>
      <c r="G19" s="13">
        <f t="shared" si="3"/>
        <v>0</v>
      </c>
      <c r="H19" s="13">
        <f>SUM(H7:H18)</f>
        <v>3791.76</v>
      </c>
      <c r="I19" s="18">
        <f>SUM(I7:I18)</f>
        <v>91969.1</v>
      </c>
      <c r="J19" s="18">
        <f>SUM(J6:J18)</f>
        <v>58736.130000000005</v>
      </c>
      <c r="K19" s="13">
        <f t="shared" si="3"/>
        <v>0</v>
      </c>
      <c r="L19" s="13">
        <f>SUM(L7:L18)</f>
        <v>58736.130000000005</v>
      </c>
      <c r="M19" s="18">
        <f>I19-J19</f>
        <v>33232.97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3"/>
  <sheetViews>
    <sheetView topLeftCell="A3" workbookViewId="0">
      <selection activeCell="J13" sqref="J13"/>
    </sheetView>
  </sheetViews>
  <sheetFormatPr defaultRowHeight="15"/>
  <cols>
    <col min="9" max="10" width="9.42578125" customWidth="1"/>
  </cols>
  <sheetData>
    <row r="1" spans="1:13">
      <c r="A1" s="73" t="s">
        <v>216</v>
      </c>
      <c r="B1" s="73"/>
      <c r="C1" s="73"/>
      <c r="D1" s="73"/>
      <c r="E1" s="73"/>
      <c r="F1" s="74" t="s">
        <v>63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905.9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64</v>
      </c>
      <c r="J5" s="16" t="s">
        <v>207</v>
      </c>
      <c r="K5" s="16"/>
      <c r="L5" s="16" t="s">
        <v>33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7156.61</v>
      </c>
      <c r="C7" s="13"/>
      <c r="D7" s="13">
        <v>1213.26</v>
      </c>
      <c r="E7" s="13"/>
      <c r="F7" s="18">
        <v>3097.54</v>
      </c>
      <c r="G7" s="18"/>
      <c r="H7" s="13">
        <v>661.31</v>
      </c>
      <c r="I7" s="18">
        <f>SUM(B7:H7)</f>
        <v>12128.72</v>
      </c>
      <c r="J7" s="18">
        <v>11288.29</v>
      </c>
      <c r="K7" s="13"/>
      <c r="L7" s="18">
        <f>SUM(J7:K7)</f>
        <v>11288.29</v>
      </c>
      <c r="M7" s="18">
        <f>I7-L7</f>
        <v>840.42999999999847</v>
      </c>
    </row>
    <row r="8" spans="1:13">
      <c r="A8" s="13" t="s">
        <v>17</v>
      </c>
      <c r="B8" s="13">
        <v>7156.61</v>
      </c>
      <c r="C8" s="13"/>
      <c r="D8" s="13">
        <v>1421.01</v>
      </c>
      <c r="E8" s="13"/>
      <c r="F8" s="18">
        <v>3627.94</v>
      </c>
      <c r="G8" s="18"/>
      <c r="H8" s="13">
        <v>661.31</v>
      </c>
      <c r="I8" s="18">
        <f t="shared" ref="I8:I18" si="0">SUM(B8:H8)</f>
        <v>12866.869999999999</v>
      </c>
      <c r="J8" s="18">
        <v>11920.73</v>
      </c>
      <c r="K8" s="13"/>
      <c r="L8" s="18">
        <f t="shared" ref="L8:L18" si="1">SUM(J8:K8)</f>
        <v>11920.73</v>
      </c>
      <c r="M8" s="18">
        <f t="shared" ref="M8:M18" si="2">I8-L8</f>
        <v>946.13999999999942</v>
      </c>
    </row>
    <row r="9" spans="1:13">
      <c r="A9" s="13" t="s">
        <v>18</v>
      </c>
      <c r="B9" s="13">
        <v>7156.61</v>
      </c>
      <c r="C9" s="13"/>
      <c r="D9" s="13">
        <v>1240.96</v>
      </c>
      <c r="E9" s="13"/>
      <c r="F9" s="18">
        <v>3168.26</v>
      </c>
      <c r="G9" s="18"/>
      <c r="H9" s="13">
        <v>661.31</v>
      </c>
      <c r="I9" s="18">
        <f t="shared" si="0"/>
        <v>12227.14</v>
      </c>
      <c r="J9" s="18">
        <v>11305.2</v>
      </c>
      <c r="K9" s="13"/>
      <c r="L9" s="18">
        <f t="shared" si="1"/>
        <v>11305.2</v>
      </c>
      <c r="M9" s="18">
        <f t="shared" si="2"/>
        <v>921.93999999999869</v>
      </c>
    </row>
    <row r="10" spans="1:13">
      <c r="A10" s="13" t="s">
        <v>19</v>
      </c>
      <c r="B10" s="13">
        <v>7156.61</v>
      </c>
      <c r="C10" s="13"/>
      <c r="D10" s="13">
        <v>1240.96</v>
      </c>
      <c r="E10" s="13"/>
      <c r="F10" s="18">
        <v>3168.26</v>
      </c>
      <c r="G10" s="18"/>
      <c r="H10" s="13">
        <v>661.31</v>
      </c>
      <c r="I10" s="18">
        <f t="shared" si="0"/>
        <v>12227.14</v>
      </c>
      <c r="J10" s="18">
        <v>10905.29</v>
      </c>
      <c r="K10" s="13"/>
      <c r="L10" s="18">
        <f t="shared" si="1"/>
        <v>10905.29</v>
      </c>
      <c r="M10" s="18">
        <f t="shared" si="2"/>
        <v>1321.8499999999985</v>
      </c>
    </row>
    <row r="11" spans="1:13">
      <c r="A11" s="13" t="s">
        <v>20</v>
      </c>
      <c r="B11" s="13">
        <v>7156.61</v>
      </c>
      <c r="C11" s="13"/>
      <c r="D11" s="13">
        <v>1296.3599999999999</v>
      </c>
      <c r="E11" s="13"/>
      <c r="F11" s="18">
        <v>3309.7</v>
      </c>
      <c r="G11" s="18"/>
      <c r="H11" s="13">
        <v>661.31</v>
      </c>
      <c r="I11" s="18">
        <f t="shared" si="0"/>
        <v>12423.979999999998</v>
      </c>
      <c r="J11" s="18">
        <v>10464.02</v>
      </c>
      <c r="K11" s="13"/>
      <c r="L11" s="18">
        <f t="shared" si="1"/>
        <v>10464.02</v>
      </c>
      <c r="M11" s="18">
        <f t="shared" si="2"/>
        <v>1959.9599999999973</v>
      </c>
    </row>
    <row r="12" spans="1:13">
      <c r="A12" s="13" t="s">
        <v>21</v>
      </c>
      <c r="B12" s="13">
        <v>7156.61</v>
      </c>
      <c r="C12" s="13"/>
      <c r="D12" s="13">
        <v>1351.76</v>
      </c>
      <c r="E12" s="13"/>
      <c r="F12" s="18">
        <v>3451.14</v>
      </c>
      <c r="G12" s="18"/>
      <c r="H12" s="13">
        <v>661.31</v>
      </c>
      <c r="I12" s="18">
        <f t="shared" si="0"/>
        <v>12620.819999999998</v>
      </c>
      <c r="J12" s="18">
        <v>9440.01</v>
      </c>
      <c r="K12" s="13"/>
      <c r="L12" s="18">
        <f t="shared" si="1"/>
        <v>9440.01</v>
      </c>
      <c r="M12" s="18">
        <f t="shared" si="2"/>
        <v>3180.8099999999977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H14" s="13"/>
      <c r="I14" s="18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>SUM(B15:H15)</f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18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42939.659999999996</v>
      </c>
      <c r="C19" s="13">
        <f t="shared" ref="C19:K19" si="3">SUM(C7:C15)</f>
        <v>0</v>
      </c>
      <c r="D19" s="13">
        <f>SUM(D7:D18)</f>
        <v>7764.31</v>
      </c>
      <c r="E19" s="13">
        <f t="shared" si="3"/>
        <v>0</v>
      </c>
      <c r="F19" s="18">
        <f>SUM(F7:F18)</f>
        <v>19822.84</v>
      </c>
      <c r="G19" s="13">
        <f t="shared" si="3"/>
        <v>0</v>
      </c>
      <c r="H19" s="13">
        <f>SUM(H7:H18)</f>
        <v>3967.8599999999997</v>
      </c>
      <c r="I19" s="18">
        <f>SUM(I7:I18)</f>
        <v>74494.669999999984</v>
      </c>
      <c r="J19" s="18">
        <f>SUM(J6:J18)</f>
        <v>65323.54</v>
      </c>
      <c r="K19" s="13">
        <f t="shared" si="3"/>
        <v>0</v>
      </c>
      <c r="L19" s="13">
        <f>SUM(L7:L18)</f>
        <v>65323.54</v>
      </c>
      <c r="M19" s="18">
        <f>I19-J19</f>
        <v>9171.1299999999828</v>
      </c>
    </row>
    <row r="20" spans="1:13">
      <c r="E20" t="s">
        <v>65</v>
      </c>
    </row>
    <row r="21" spans="1:13">
      <c r="G21" t="s">
        <v>66</v>
      </c>
    </row>
    <row r="22" spans="1:13">
      <c r="D22" t="s">
        <v>67</v>
      </c>
      <c r="F22" t="s">
        <v>68</v>
      </c>
      <c r="G22" t="s">
        <v>69</v>
      </c>
      <c r="I22" t="s">
        <v>70</v>
      </c>
    </row>
    <row r="23" spans="1:13">
      <c r="G23" t="s">
        <v>71</v>
      </c>
      <c r="I23" t="s">
        <v>72</v>
      </c>
      <c r="J23" t="s">
        <v>73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9" max="10" width="9.5703125" customWidth="1"/>
  </cols>
  <sheetData>
    <row r="1" spans="1:13">
      <c r="A1" s="73" t="s">
        <v>216</v>
      </c>
      <c r="B1" s="73"/>
      <c r="C1" s="73"/>
      <c r="D1" s="73"/>
      <c r="E1" s="73"/>
      <c r="F1" s="74" t="s">
        <v>74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796.9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12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6295.51</v>
      </c>
      <c r="C7" s="13"/>
      <c r="D7" s="13">
        <v>908.56</v>
      </c>
      <c r="E7" s="13"/>
      <c r="F7" s="18">
        <v>2319.62</v>
      </c>
      <c r="G7" s="18"/>
      <c r="H7" s="13">
        <v>581.74</v>
      </c>
      <c r="I7" s="18">
        <f>SUM(B7:H7)</f>
        <v>10105.429999999998</v>
      </c>
      <c r="J7" s="18">
        <v>7658.29</v>
      </c>
      <c r="K7" s="13"/>
      <c r="L7" s="18">
        <f>J7</f>
        <v>7658.29</v>
      </c>
      <c r="M7" s="18">
        <f>I7-L7</f>
        <v>2447.1399999999985</v>
      </c>
    </row>
    <row r="8" spans="1:13">
      <c r="A8" s="13" t="s">
        <v>17</v>
      </c>
      <c r="B8" s="13">
        <v>6295.51</v>
      </c>
      <c r="C8" s="13"/>
      <c r="D8" s="13">
        <v>1199.4100000000001</v>
      </c>
      <c r="E8" s="13"/>
      <c r="F8" s="18">
        <v>3062.18</v>
      </c>
      <c r="G8" s="18"/>
      <c r="H8" s="13">
        <v>581.74</v>
      </c>
      <c r="I8" s="18">
        <f t="shared" ref="I8:I18" si="0">SUM(B8:H8)</f>
        <v>11138.84</v>
      </c>
      <c r="J8" s="18">
        <v>12040.17</v>
      </c>
      <c r="K8" s="13"/>
      <c r="L8" s="18">
        <f t="shared" ref="L8:L18" si="1">SUM(J8:K8)</f>
        <v>12040.17</v>
      </c>
      <c r="M8" s="18">
        <f t="shared" ref="M8:M18" si="2">I8-L8</f>
        <v>-901.32999999999993</v>
      </c>
    </row>
    <row r="9" spans="1:13">
      <c r="A9" s="13" t="s">
        <v>18</v>
      </c>
      <c r="B9" s="13">
        <v>6295.51</v>
      </c>
      <c r="C9" s="13"/>
      <c r="D9" s="13">
        <v>922.41</v>
      </c>
      <c r="E9" s="13"/>
      <c r="F9" s="18">
        <v>2354.98</v>
      </c>
      <c r="G9" s="18"/>
      <c r="H9" s="13">
        <v>581.74</v>
      </c>
      <c r="I9" s="18">
        <f t="shared" si="0"/>
        <v>10154.64</v>
      </c>
      <c r="J9" s="18">
        <v>10230.469999999999</v>
      </c>
      <c r="K9" s="13"/>
      <c r="L9" s="18">
        <f t="shared" si="1"/>
        <v>10230.469999999999</v>
      </c>
      <c r="M9" s="18">
        <f t="shared" si="2"/>
        <v>-75.829999999999927</v>
      </c>
    </row>
    <row r="10" spans="1:13">
      <c r="A10" s="13" t="s">
        <v>19</v>
      </c>
      <c r="B10" s="13">
        <v>6295.51</v>
      </c>
      <c r="C10" s="13"/>
      <c r="D10" s="13">
        <v>894.71</v>
      </c>
      <c r="E10" s="13"/>
      <c r="F10" s="18">
        <v>2284.2600000000002</v>
      </c>
      <c r="G10" s="18"/>
      <c r="H10" s="13">
        <v>581.74</v>
      </c>
      <c r="I10" s="18">
        <f t="shared" si="0"/>
        <v>10056.219999999999</v>
      </c>
      <c r="J10" s="18">
        <v>7946.58</v>
      </c>
      <c r="K10" s="13"/>
      <c r="L10" s="18">
        <f t="shared" si="1"/>
        <v>7946.58</v>
      </c>
      <c r="M10" s="18">
        <f t="shared" si="2"/>
        <v>2109.6399999999994</v>
      </c>
    </row>
    <row r="11" spans="1:13">
      <c r="A11" s="13" t="s">
        <v>20</v>
      </c>
      <c r="B11" s="13">
        <v>6295.51</v>
      </c>
      <c r="C11" s="13"/>
      <c r="D11" s="13">
        <v>700.81</v>
      </c>
      <c r="E11" s="13"/>
      <c r="F11" s="18">
        <v>1789.22</v>
      </c>
      <c r="G11" s="18"/>
      <c r="H11" s="13">
        <v>581.74</v>
      </c>
      <c r="I11" s="18">
        <f t="shared" si="0"/>
        <v>9367.2799999999988</v>
      </c>
      <c r="J11" s="18">
        <v>8813.2900000000009</v>
      </c>
      <c r="K11" s="13"/>
      <c r="L11" s="18">
        <f t="shared" si="1"/>
        <v>8813.2900000000009</v>
      </c>
      <c r="M11" s="18">
        <f t="shared" si="2"/>
        <v>553.98999999999796</v>
      </c>
    </row>
    <row r="12" spans="1:13">
      <c r="A12" s="13" t="s">
        <v>21</v>
      </c>
      <c r="B12" s="13">
        <v>6295.51</v>
      </c>
      <c r="C12" s="13"/>
      <c r="D12" s="13">
        <v>880.86</v>
      </c>
      <c r="E12" s="13">
        <v>476.44</v>
      </c>
      <c r="F12" s="18">
        <v>2248.9</v>
      </c>
      <c r="G12" s="18"/>
      <c r="H12" s="13">
        <v>581.74</v>
      </c>
      <c r="I12" s="18">
        <f t="shared" si="0"/>
        <v>10483.449999999999</v>
      </c>
      <c r="J12" s="18">
        <v>8468.61</v>
      </c>
      <c r="K12" s="13"/>
      <c r="L12" s="18">
        <f t="shared" si="1"/>
        <v>8468.61</v>
      </c>
      <c r="M12" s="18">
        <f t="shared" si="2"/>
        <v>2014.8399999999983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22"/>
      <c r="I14" s="18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18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37773.060000000005</v>
      </c>
      <c r="C19" s="13">
        <f t="shared" ref="C19:K19" si="3">SUM(C7:C15)</f>
        <v>0</v>
      </c>
      <c r="D19" s="13">
        <f>SUM(D7:D18)</f>
        <v>5506.7599999999993</v>
      </c>
      <c r="E19" s="13">
        <f t="shared" si="3"/>
        <v>476.44</v>
      </c>
      <c r="F19" s="13">
        <f>SUM(F7:F18)</f>
        <v>14059.159999999998</v>
      </c>
      <c r="G19" s="13">
        <f t="shared" si="3"/>
        <v>0</v>
      </c>
      <c r="H19" s="13">
        <f>SUM(H7:H18)</f>
        <v>3490.4399999999996</v>
      </c>
      <c r="I19" s="18">
        <f>SUM(I7:I18)</f>
        <v>61305.859999999993</v>
      </c>
      <c r="J19" s="18">
        <f>SUM(J6:J18)</f>
        <v>55157.41</v>
      </c>
      <c r="K19" s="13">
        <f t="shared" si="3"/>
        <v>0</v>
      </c>
      <c r="L19" s="13">
        <f>SUM(L7:L18)</f>
        <v>55157.41</v>
      </c>
      <c r="M19" s="18">
        <f>I19-J19</f>
        <v>6148.4499999999898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9"/>
  <sheetViews>
    <sheetView topLeftCell="A4" workbookViewId="0">
      <selection activeCell="J13" sqref="J13"/>
    </sheetView>
  </sheetViews>
  <sheetFormatPr defaultRowHeight="15"/>
  <cols>
    <col min="9" max="9" width="9.85546875" customWidth="1"/>
  </cols>
  <sheetData>
    <row r="1" spans="1:13">
      <c r="A1" s="73" t="s">
        <v>216</v>
      </c>
      <c r="B1" s="73"/>
      <c r="C1" s="73"/>
      <c r="D1" s="73"/>
      <c r="E1" s="73"/>
      <c r="F1" s="74" t="s">
        <v>75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913.5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12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7216.65</v>
      </c>
      <c r="C7" s="13"/>
      <c r="D7" s="13">
        <v>1274.2</v>
      </c>
      <c r="E7" s="13"/>
      <c r="F7" s="18">
        <v>3253.12</v>
      </c>
      <c r="G7" s="18"/>
      <c r="H7" s="13">
        <v>666.86</v>
      </c>
      <c r="I7" s="18">
        <f t="shared" ref="I7:I13" si="0">SUM(B7:H7)</f>
        <v>12410.830000000002</v>
      </c>
      <c r="J7" s="18">
        <v>8590.16</v>
      </c>
      <c r="K7" s="13"/>
      <c r="L7" s="18">
        <f>SUM(J7:K7)</f>
        <v>8590.16</v>
      </c>
      <c r="M7" s="18">
        <f>I7-L7</f>
        <v>3820.6700000000019</v>
      </c>
    </row>
    <row r="8" spans="1:13">
      <c r="A8" s="13" t="s">
        <v>17</v>
      </c>
      <c r="B8" s="13">
        <v>7216.65</v>
      </c>
      <c r="C8" s="13"/>
      <c r="D8" s="13">
        <v>1008.28</v>
      </c>
      <c r="E8" s="13"/>
      <c r="F8" s="18">
        <v>2574.21</v>
      </c>
      <c r="G8" s="18"/>
      <c r="H8" s="13">
        <v>666.86</v>
      </c>
      <c r="I8" s="18">
        <f t="shared" si="0"/>
        <v>11466</v>
      </c>
      <c r="J8" s="18">
        <v>12006</v>
      </c>
      <c r="K8" s="13"/>
      <c r="L8" s="18">
        <f t="shared" ref="L8:L18" si="1">SUM(J8:K8)</f>
        <v>12006</v>
      </c>
      <c r="M8" s="18">
        <f t="shared" ref="M8:M13" si="2">I8-L8</f>
        <v>-540</v>
      </c>
    </row>
    <row r="9" spans="1:13">
      <c r="A9" s="13" t="s">
        <v>18</v>
      </c>
      <c r="B9" s="13">
        <v>7216.65</v>
      </c>
      <c r="C9" s="13"/>
      <c r="D9" s="13">
        <v>1326.83</v>
      </c>
      <c r="E9" s="13"/>
      <c r="F9" s="18">
        <v>3387.49</v>
      </c>
      <c r="G9" s="18"/>
      <c r="H9" s="13">
        <v>666.86</v>
      </c>
      <c r="I9" s="18">
        <f t="shared" si="0"/>
        <v>12597.83</v>
      </c>
      <c r="J9" s="18">
        <v>13114</v>
      </c>
      <c r="K9" s="13"/>
      <c r="L9" s="18">
        <f t="shared" si="1"/>
        <v>13114</v>
      </c>
      <c r="M9" s="18">
        <f t="shared" si="2"/>
        <v>-516.17000000000007</v>
      </c>
    </row>
    <row r="10" spans="1:13">
      <c r="A10" s="13" t="s">
        <v>19</v>
      </c>
      <c r="B10" s="13">
        <v>7216.65</v>
      </c>
      <c r="C10" s="13"/>
      <c r="D10" s="13">
        <v>1091.3800000000001</v>
      </c>
      <c r="E10" s="13"/>
      <c r="F10" s="18">
        <v>2786.37</v>
      </c>
      <c r="G10" s="18"/>
      <c r="H10" s="13">
        <v>666.86</v>
      </c>
      <c r="I10" s="18">
        <f t="shared" si="0"/>
        <v>11761.259999999998</v>
      </c>
      <c r="J10" s="18">
        <v>13972.84</v>
      </c>
      <c r="K10" s="13"/>
      <c r="L10" s="18">
        <f t="shared" si="1"/>
        <v>13972.84</v>
      </c>
      <c r="M10" s="18">
        <f t="shared" si="2"/>
        <v>-2211.5800000000017</v>
      </c>
    </row>
    <row r="11" spans="1:13">
      <c r="A11" s="13" t="s">
        <v>20</v>
      </c>
      <c r="B11" s="13">
        <v>7216.65</v>
      </c>
      <c r="C11" s="13"/>
      <c r="D11" s="13">
        <v>1437.63</v>
      </c>
      <c r="E11" s="13"/>
      <c r="F11" s="18">
        <v>3670.37</v>
      </c>
      <c r="G11" s="18"/>
      <c r="H11" s="13">
        <v>666.86</v>
      </c>
      <c r="I11" s="18">
        <f t="shared" si="0"/>
        <v>12991.509999999998</v>
      </c>
      <c r="J11" s="18">
        <v>12106.9</v>
      </c>
      <c r="K11" s="13"/>
      <c r="L11" s="18">
        <f t="shared" si="1"/>
        <v>12106.9</v>
      </c>
      <c r="M11" s="18">
        <f t="shared" si="2"/>
        <v>884.60999999999876</v>
      </c>
    </row>
    <row r="12" spans="1:13">
      <c r="A12" s="13" t="s">
        <v>21</v>
      </c>
      <c r="B12" s="13">
        <v>7216.65</v>
      </c>
      <c r="C12" s="13"/>
      <c r="D12" s="13">
        <v>1243.73</v>
      </c>
      <c r="E12" s="13">
        <v>238.22</v>
      </c>
      <c r="F12" s="18">
        <v>3175.33</v>
      </c>
      <c r="G12" s="18"/>
      <c r="H12" s="13">
        <v>666.86</v>
      </c>
      <c r="I12" s="18">
        <f t="shared" si="0"/>
        <v>12540.789999999999</v>
      </c>
      <c r="J12" s="18">
        <v>9077.84</v>
      </c>
      <c r="K12" s="13"/>
      <c r="L12" s="18">
        <f t="shared" si="1"/>
        <v>9077.84</v>
      </c>
      <c r="M12" s="18">
        <f t="shared" si="2"/>
        <v>3462.9499999999989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8"/>
      <c r="H14" s="13"/>
      <c r="I14" s="18">
        <f>SUM(B14:H14)</f>
        <v>0</v>
      </c>
      <c r="J14" s="18"/>
      <c r="K14" s="13"/>
      <c r="L14" s="18">
        <f t="shared" si="1"/>
        <v>0</v>
      </c>
      <c r="M14" s="18">
        <f>I14-L14</f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>SUM(B15:H15)</f>
        <v>0</v>
      </c>
      <c r="J15" s="18"/>
      <c r="K15" s="13"/>
      <c r="L15" s="18">
        <f t="shared" si="1"/>
        <v>0</v>
      </c>
      <c r="M15" s="18">
        <f>I15-L15</f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>SUM(B16:H16)</f>
        <v>0</v>
      </c>
      <c r="J16" s="18"/>
      <c r="K16" s="13"/>
      <c r="L16" s="18">
        <f t="shared" si="1"/>
        <v>0</v>
      </c>
      <c r="M16" s="18">
        <f>I16-L16</f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18">
        <f>SUM(B17:H17)</f>
        <v>0</v>
      </c>
      <c r="J17" s="18"/>
      <c r="K17" s="13"/>
      <c r="L17" s="18">
        <f t="shared" si="1"/>
        <v>0</v>
      </c>
      <c r="M17" s="18">
        <f>I17-L17</f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>SUM(B18:H18)</f>
        <v>0</v>
      </c>
      <c r="J18" s="18"/>
      <c r="K18" s="13"/>
      <c r="L18" s="18">
        <f t="shared" si="1"/>
        <v>0</v>
      </c>
      <c r="M18" s="18">
        <f>I18-L18</f>
        <v>0</v>
      </c>
    </row>
    <row r="19" spans="1:13">
      <c r="A19" s="13" t="s">
        <v>40</v>
      </c>
      <c r="B19" s="13">
        <f>SUM(B7:B18)</f>
        <v>43299.9</v>
      </c>
      <c r="C19" s="13">
        <f>SUM(C7:C15)</f>
        <v>0</v>
      </c>
      <c r="D19" s="13">
        <f>SUM(D7:D18)</f>
        <v>7382.0500000000011</v>
      </c>
      <c r="E19" s="13">
        <f>SUM(E7:E18)</f>
        <v>238.22</v>
      </c>
      <c r="F19" s="13">
        <f>SUM(F7:F18)</f>
        <v>18846.89</v>
      </c>
      <c r="G19" s="13">
        <f>SUM(G7:G15)</f>
        <v>0</v>
      </c>
      <c r="H19" s="13">
        <f>SUM(H7:H18)</f>
        <v>4001.1600000000003</v>
      </c>
      <c r="I19" s="18">
        <f>SUM(I7:I18)</f>
        <v>73768.219999999987</v>
      </c>
      <c r="J19" s="13">
        <f>SUM(J6:J18)</f>
        <v>68867.740000000005</v>
      </c>
      <c r="K19" s="13">
        <f>SUM(K7:K15)</f>
        <v>0</v>
      </c>
      <c r="L19" s="13">
        <f>SUM(L7:L18)</f>
        <v>68867.740000000005</v>
      </c>
      <c r="M19" s="18">
        <f>I19-J19</f>
        <v>4900.4799999999814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10" max="10" width="10.140625" customWidth="1"/>
    <col min="13" max="13" width="9.28515625" bestFit="1" customWidth="1"/>
  </cols>
  <sheetData>
    <row r="1" spans="1:13">
      <c r="A1" s="73" t="s">
        <v>216</v>
      </c>
      <c r="B1" s="73"/>
      <c r="C1" s="73"/>
      <c r="D1" s="73"/>
      <c r="E1" s="73"/>
      <c r="F1" s="73" t="s">
        <v>76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926.4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35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7318.56</v>
      </c>
      <c r="C7" s="13"/>
      <c r="D7" s="13">
        <v>914.1</v>
      </c>
      <c r="E7" s="13"/>
      <c r="F7" s="18">
        <v>2333.7600000000002</v>
      </c>
      <c r="G7" s="13"/>
      <c r="H7" s="13">
        <v>676.27</v>
      </c>
      <c r="I7" s="13">
        <f>SUM(B7:H7)</f>
        <v>11242.69</v>
      </c>
      <c r="J7" s="18">
        <v>4578.7</v>
      </c>
      <c r="K7" s="13"/>
      <c r="L7" s="18">
        <f>SUM(J7:K7)</f>
        <v>4578.7</v>
      </c>
      <c r="M7" s="18">
        <f>I7-L7</f>
        <v>6663.9900000000007</v>
      </c>
    </row>
    <row r="8" spans="1:13">
      <c r="A8" s="13" t="s">
        <v>17</v>
      </c>
      <c r="B8" s="13">
        <v>7318.56</v>
      </c>
      <c r="C8" s="13"/>
      <c r="D8" s="13">
        <v>2216</v>
      </c>
      <c r="E8" s="13"/>
      <c r="F8" s="18">
        <v>5657.6</v>
      </c>
      <c r="G8" s="13"/>
      <c r="H8" s="13">
        <v>676.27</v>
      </c>
      <c r="I8" s="13">
        <f t="shared" ref="I8:I17" si="0">SUM(B8:H8)</f>
        <v>15868.430000000002</v>
      </c>
      <c r="J8" s="18">
        <v>19782</v>
      </c>
      <c r="K8" s="13"/>
      <c r="L8" s="18">
        <f t="shared" ref="L8:L18" si="1">SUM(J8:K8)</f>
        <v>19782</v>
      </c>
      <c r="M8" s="18">
        <f t="shared" ref="M8:M18" si="2">I8-L8</f>
        <v>-3913.5699999999979</v>
      </c>
    </row>
    <row r="9" spans="1:13">
      <c r="A9" s="13" t="s">
        <v>18</v>
      </c>
      <c r="B9" s="13">
        <v>7318.56</v>
      </c>
      <c r="C9" s="13"/>
      <c r="D9" s="13">
        <v>1787.19</v>
      </c>
      <c r="E9" s="13"/>
      <c r="F9" s="18">
        <v>4562.82</v>
      </c>
      <c r="G9" s="13"/>
      <c r="H9" s="13">
        <v>676.27</v>
      </c>
      <c r="I9" s="13">
        <f t="shared" si="0"/>
        <v>14344.84</v>
      </c>
      <c r="J9" s="18">
        <v>21185.35</v>
      </c>
      <c r="K9" s="13"/>
      <c r="L9" s="18">
        <f t="shared" si="1"/>
        <v>21185.35</v>
      </c>
      <c r="M9" s="18">
        <f t="shared" si="2"/>
        <v>-6840.5099999999984</v>
      </c>
    </row>
    <row r="10" spans="1:13">
      <c r="A10" s="13" t="s">
        <v>19</v>
      </c>
      <c r="B10" s="13">
        <v>7318.56</v>
      </c>
      <c r="C10" s="13"/>
      <c r="D10" s="13">
        <v>1144.01</v>
      </c>
      <c r="E10" s="13"/>
      <c r="F10" s="18">
        <v>2920.74</v>
      </c>
      <c r="G10" s="13"/>
      <c r="H10" s="13">
        <v>676.27</v>
      </c>
      <c r="I10" s="13">
        <f t="shared" si="0"/>
        <v>12059.58</v>
      </c>
      <c r="J10" s="18">
        <v>13641.35</v>
      </c>
      <c r="K10" s="13"/>
      <c r="L10" s="18">
        <f t="shared" si="1"/>
        <v>13641.35</v>
      </c>
      <c r="M10" s="18">
        <f t="shared" si="2"/>
        <v>-1581.7700000000004</v>
      </c>
    </row>
    <row r="11" spans="1:13">
      <c r="A11" s="13" t="s">
        <v>20</v>
      </c>
      <c r="B11" s="13">
        <v>7318.56</v>
      </c>
      <c r="C11" s="13"/>
      <c r="D11" s="13">
        <v>1108</v>
      </c>
      <c r="E11" s="13"/>
      <c r="F11" s="18">
        <v>2828.8</v>
      </c>
      <c r="G11" s="13"/>
      <c r="H11" s="13">
        <v>676.27</v>
      </c>
      <c r="I11" s="13">
        <f t="shared" si="0"/>
        <v>11931.630000000001</v>
      </c>
      <c r="J11" s="18">
        <v>6831.35</v>
      </c>
      <c r="K11" s="13"/>
      <c r="L11" s="18">
        <f t="shared" si="1"/>
        <v>6831.35</v>
      </c>
      <c r="M11" s="18">
        <f t="shared" si="2"/>
        <v>5100.2800000000007</v>
      </c>
    </row>
    <row r="12" spans="1:13">
      <c r="A12" s="13" t="s">
        <v>21</v>
      </c>
      <c r="B12" s="13">
        <v>7318.56</v>
      </c>
      <c r="C12" s="13"/>
      <c r="D12" s="13">
        <v>1620.45</v>
      </c>
      <c r="E12" s="13">
        <v>119.11</v>
      </c>
      <c r="F12" s="18">
        <v>4137.12</v>
      </c>
      <c r="G12" s="13"/>
      <c r="H12" s="13">
        <v>676.27</v>
      </c>
      <c r="I12" s="13">
        <f t="shared" si="0"/>
        <v>13871.510000000002</v>
      </c>
      <c r="J12" s="18">
        <v>12014.35</v>
      </c>
      <c r="K12" s="13"/>
      <c r="L12" s="18">
        <f t="shared" si="1"/>
        <v>12014.35</v>
      </c>
      <c r="M12" s="18">
        <f t="shared" si="2"/>
        <v>1857.1600000000017</v>
      </c>
    </row>
    <row r="13" spans="1:13">
      <c r="A13" s="13" t="s">
        <v>22</v>
      </c>
      <c r="B13" s="13"/>
      <c r="C13" s="13"/>
      <c r="D13" s="13"/>
      <c r="E13" s="13"/>
      <c r="F13" s="18"/>
      <c r="G13" s="13"/>
      <c r="H13" s="13"/>
      <c r="I13" s="13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3"/>
      <c r="H14" s="13"/>
      <c r="I14" s="13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3"/>
      <c r="H15" s="13"/>
      <c r="I15" s="13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3"/>
      <c r="H16" s="13"/>
      <c r="I16" s="13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3"/>
      <c r="H17" s="13"/>
      <c r="I17" s="13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3"/>
      <c r="H18" s="13"/>
      <c r="I18" s="13">
        <f>SUM(B18:H18)</f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43911.360000000001</v>
      </c>
      <c r="C19" s="13">
        <f t="shared" ref="C19:K19" si="3">SUM(C7:C15)</f>
        <v>0</v>
      </c>
      <c r="D19" s="13">
        <f>SUM(D7:D18)</f>
        <v>8789.75</v>
      </c>
      <c r="E19" s="13">
        <f t="shared" si="3"/>
        <v>119.11</v>
      </c>
      <c r="F19" s="13">
        <f>SUM(F7:F18)</f>
        <v>22440.84</v>
      </c>
      <c r="G19" s="13">
        <f t="shared" si="3"/>
        <v>0</v>
      </c>
      <c r="H19" s="13">
        <f>SUM(H7:H18)</f>
        <v>4057.62</v>
      </c>
      <c r="I19" s="13">
        <f>SUM(I7:I18)</f>
        <v>79318.680000000022</v>
      </c>
      <c r="J19" s="18">
        <f>SUM(J6:J18)</f>
        <v>78033.100000000006</v>
      </c>
      <c r="K19" s="13">
        <f t="shared" si="3"/>
        <v>0</v>
      </c>
      <c r="L19" s="13">
        <f>SUM(L7:L18)</f>
        <v>78033.100000000006</v>
      </c>
      <c r="M19" s="18">
        <f>I19-J19</f>
        <v>1285.5800000000163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72" t="s">
        <v>216</v>
      </c>
      <c r="B1" s="72"/>
      <c r="C1" s="72"/>
      <c r="D1" s="72"/>
      <c r="E1" s="72"/>
      <c r="F1" s="72" t="s">
        <v>77</v>
      </c>
      <c r="G1" s="72"/>
      <c r="H1" s="72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837.45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32</v>
      </c>
      <c r="I5" s="16" t="s">
        <v>12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6615.86</v>
      </c>
      <c r="C7" s="13"/>
      <c r="D7" s="13">
        <v>739.59</v>
      </c>
      <c r="E7" s="13"/>
      <c r="F7" s="18">
        <v>1888.22</v>
      </c>
      <c r="G7" s="13">
        <v>167.49</v>
      </c>
      <c r="H7" s="13">
        <v>611.34</v>
      </c>
      <c r="I7" s="13">
        <f>SUM(B7:H7)</f>
        <v>10022.5</v>
      </c>
      <c r="J7" s="18">
        <v>7889.59</v>
      </c>
      <c r="K7" s="13"/>
      <c r="L7" s="18">
        <f>SUM(J7:K7)</f>
        <v>7889.59</v>
      </c>
      <c r="M7" s="18">
        <f>I7-L7</f>
        <v>2132.91</v>
      </c>
    </row>
    <row r="8" spans="1:13">
      <c r="A8" s="13" t="s">
        <v>17</v>
      </c>
      <c r="B8" s="13">
        <v>6615.86</v>
      </c>
      <c r="C8" s="13"/>
      <c r="D8" s="13">
        <v>891.94</v>
      </c>
      <c r="E8" s="13"/>
      <c r="F8" s="18">
        <v>2277.1799999999998</v>
      </c>
      <c r="G8" s="13">
        <v>167.49</v>
      </c>
      <c r="H8" s="13">
        <v>611.34</v>
      </c>
      <c r="I8" s="13">
        <f t="shared" ref="I8:I14" si="0">SUM(B8:H8)</f>
        <v>10563.81</v>
      </c>
      <c r="J8" s="18">
        <v>9840.7000000000007</v>
      </c>
      <c r="K8" s="13"/>
      <c r="L8" s="18">
        <f t="shared" ref="L8:L18" si="1">SUM(J8:K8)</f>
        <v>9840.7000000000007</v>
      </c>
      <c r="M8" s="18">
        <f t="shared" ref="M8:M18" si="2">I8-L8</f>
        <v>723.10999999999876</v>
      </c>
    </row>
    <row r="9" spans="1:13">
      <c r="A9" s="13" t="s">
        <v>18</v>
      </c>
      <c r="B9" s="13">
        <v>6615.86</v>
      </c>
      <c r="C9" s="13"/>
      <c r="D9" s="13">
        <v>794.99</v>
      </c>
      <c r="E9" s="13"/>
      <c r="F9" s="18">
        <v>2029.66</v>
      </c>
      <c r="G9" s="13">
        <v>167.49</v>
      </c>
      <c r="H9" s="13">
        <v>611.34</v>
      </c>
      <c r="I9" s="13">
        <f t="shared" si="0"/>
        <v>10219.34</v>
      </c>
      <c r="J9" s="18">
        <v>6683.89</v>
      </c>
      <c r="K9" s="13"/>
      <c r="L9" s="18">
        <f t="shared" si="1"/>
        <v>6683.89</v>
      </c>
      <c r="M9" s="18">
        <f t="shared" si="2"/>
        <v>3535.45</v>
      </c>
    </row>
    <row r="10" spans="1:13">
      <c r="A10" s="13" t="s">
        <v>19</v>
      </c>
      <c r="B10" s="13">
        <v>6615.86</v>
      </c>
      <c r="C10" s="13"/>
      <c r="D10" s="13">
        <v>1002.74</v>
      </c>
      <c r="E10" s="13"/>
      <c r="F10" s="18">
        <v>2560.06</v>
      </c>
      <c r="G10" s="13">
        <v>167.49</v>
      </c>
      <c r="H10" s="13">
        <v>611.34</v>
      </c>
      <c r="I10" s="13">
        <f t="shared" si="0"/>
        <v>10957.49</v>
      </c>
      <c r="J10" s="18">
        <v>7807.12</v>
      </c>
      <c r="K10" s="13"/>
      <c r="L10" s="18">
        <f t="shared" si="1"/>
        <v>7807.12</v>
      </c>
      <c r="M10" s="18">
        <f t="shared" si="2"/>
        <v>3150.37</v>
      </c>
    </row>
    <row r="11" spans="1:13">
      <c r="A11" s="13" t="s">
        <v>20</v>
      </c>
      <c r="B11" s="13">
        <v>6615.86</v>
      </c>
      <c r="C11" s="13"/>
      <c r="D11" s="13">
        <v>947.34</v>
      </c>
      <c r="E11" s="13">
        <v>754.15</v>
      </c>
      <c r="F11" s="18">
        <v>2418.62</v>
      </c>
      <c r="G11" s="13">
        <v>167.49</v>
      </c>
      <c r="H11" s="13">
        <v>611.34</v>
      </c>
      <c r="I11" s="13">
        <f t="shared" si="0"/>
        <v>11514.800000000001</v>
      </c>
      <c r="J11" s="18">
        <v>9783.1200000000008</v>
      </c>
      <c r="K11" s="13"/>
      <c r="L11" s="18">
        <f t="shared" si="1"/>
        <v>9783.1200000000008</v>
      </c>
      <c r="M11" s="18">
        <f t="shared" si="2"/>
        <v>1731.6800000000003</v>
      </c>
    </row>
    <row r="12" spans="1:13">
      <c r="A12" s="13" t="s">
        <v>21</v>
      </c>
      <c r="B12" s="13">
        <v>6615.86</v>
      </c>
      <c r="C12" s="13"/>
      <c r="D12" s="13">
        <v>2083.04</v>
      </c>
      <c r="E12" s="13">
        <v>1185.45</v>
      </c>
      <c r="F12" s="18">
        <v>5318.14</v>
      </c>
      <c r="G12" s="13">
        <v>167.49</v>
      </c>
      <c r="H12" s="13">
        <v>611.34</v>
      </c>
      <c r="I12" s="13">
        <f t="shared" si="0"/>
        <v>15981.320000000002</v>
      </c>
      <c r="J12" s="18">
        <v>9869</v>
      </c>
      <c r="K12" s="13"/>
      <c r="L12" s="18">
        <f t="shared" si="1"/>
        <v>9869</v>
      </c>
      <c r="M12" s="18">
        <f t="shared" si="2"/>
        <v>6112.3200000000015</v>
      </c>
    </row>
    <row r="13" spans="1:13">
      <c r="A13" s="13" t="s">
        <v>22</v>
      </c>
      <c r="B13" s="13"/>
      <c r="C13" s="13"/>
      <c r="D13" s="13"/>
      <c r="E13" s="13"/>
      <c r="F13" s="18"/>
      <c r="G13" s="13"/>
      <c r="H13" s="13"/>
      <c r="I13" s="13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3"/>
      <c r="H14" s="13"/>
      <c r="I14" s="13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3"/>
      <c r="H15" s="13"/>
      <c r="I15" s="13">
        <f>SUM(B15:H15)</f>
        <v>0</v>
      </c>
      <c r="J15" s="13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3"/>
      <c r="H16" s="13"/>
      <c r="I16" s="13">
        <f>SUM(B16:H16)</f>
        <v>0</v>
      </c>
      <c r="J16" s="13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3"/>
      <c r="H17" s="13"/>
      <c r="I17" s="13">
        <f>SUM(B17:H17)</f>
        <v>0</v>
      </c>
      <c r="J17" s="13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3"/>
      <c r="H18" s="13"/>
      <c r="I18" s="13">
        <f>SUM(B18:H18)</f>
        <v>0</v>
      </c>
      <c r="J18" s="13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B7+B8+B9+B10+B11+B12+B13+B14+B15+B16+B17+B18</f>
        <v>39695.159999999996</v>
      </c>
      <c r="C19" s="13">
        <f>SUM(C7:C13)</f>
        <v>0</v>
      </c>
      <c r="D19" s="13">
        <f>SUM(D7:D18)</f>
        <v>6459.64</v>
      </c>
      <c r="E19" s="13">
        <f>SUM(E7:E14)</f>
        <v>1939.6</v>
      </c>
      <c r="F19" s="18">
        <f>F7+F8+F9+F10+F11+F12+F13+F14+F15+F16+F17+F18</f>
        <v>16491.879999999997</v>
      </c>
      <c r="G19" s="13">
        <f>SUM(G7:G18)</f>
        <v>1004.94</v>
      </c>
      <c r="H19" s="13">
        <f>SUM(H7:H18)</f>
        <v>3668.0400000000004</v>
      </c>
      <c r="I19" s="13">
        <f>SUM(I7:I17)</f>
        <v>69259.260000000009</v>
      </c>
      <c r="J19" s="18">
        <f>SUM(J6:J18)</f>
        <v>51873.42</v>
      </c>
      <c r="K19" s="18">
        <f>SUM(K7:K18)</f>
        <v>0</v>
      </c>
      <c r="L19" s="18">
        <f>SUM(L7:L18)</f>
        <v>51873.42</v>
      </c>
      <c r="M19" s="18">
        <f>I19-J19</f>
        <v>17385.840000000011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3" sqref="J13"/>
    </sheetView>
  </sheetViews>
  <sheetFormatPr defaultRowHeight="15"/>
  <sheetData>
    <row r="1" spans="1:13">
      <c r="A1" s="72" t="s">
        <v>216</v>
      </c>
      <c r="B1" s="72"/>
      <c r="C1" s="72"/>
      <c r="D1" s="72"/>
      <c r="E1" s="72"/>
      <c r="F1" s="72" t="s">
        <v>78</v>
      </c>
      <c r="G1" s="72"/>
      <c r="H1" s="72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833.9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32</v>
      </c>
      <c r="I5" s="16" t="s">
        <v>39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6587.81</v>
      </c>
      <c r="C7" s="13"/>
      <c r="D7" s="13">
        <v>869.78</v>
      </c>
      <c r="E7" s="13"/>
      <c r="F7" s="18">
        <v>2220.61</v>
      </c>
      <c r="G7" s="13">
        <v>166.78</v>
      </c>
      <c r="H7" s="13">
        <v>608.75</v>
      </c>
      <c r="I7" s="13">
        <f>SUM(B7:H7)</f>
        <v>10453.730000000001</v>
      </c>
      <c r="J7" s="18">
        <v>9096.2099999999991</v>
      </c>
      <c r="K7" s="13"/>
      <c r="L7" s="18">
        <f>SUM(J7:K7)</f>
        <v>9096.2099999999991</v>
      </c>
      <c r="M7" s="18">
        <f>I7-L7</f>
        <v>1357.5200000000023</v>
      </c>
    </row>
    <row r="8" spans="1:13">
      <c r="A8" s="13" t="s">
        <v>17</v>
      </c>
      <c r="B8" s="13">
        <v>6587.81</v>
      </c>
      <c r="C8" s="13"/>
      <c r="D8" s="13">
        <v>634.33000000000004</v>
      </c>
      <c r="E8" s="13"/>
      <c r="F8" s="18">
        <v>1619.49</v>
      </c>
      <c r="G8" s="13">
        <v>166.78</v>
      </c>
      <c r="H8" s="13">
        <v>608.75</v>
      </c>
      <c r="I8" s="13">
        <f t="shared" ref="I8:I18" si="0">SUM(B8:H8)</f>
        <v>9617.1600000000017</v>
      </c>
      <c r="J8" s="18">
        <v>7351.62</v>
      </c>
      <c r="K8" s="13"/>
      <c r="L8" s="18">
        <f t="shared" ref="L8:L18" si="1">SUM(J8:K8)</f>
        <v>7351.62</v>
      </c>
      <c r="M8" s="18">
        <f t="shared" ref="M8:M18" si="2">I8-L8</f>
        <v>2265.5400000000018</v>
      </c>
    </row>
    <row r="9" spans="1:13">
      <c r="A9" s="13" t="s">
        <v>18</v>
      </c>
      <c r="B9" s="13">
        <v>6587.81</v>
      </c>
      <c r="C9" s="13"/>
      <c r="D9" s="13">
        <v>911.33</v>
      </c>
      <c r="E9" s="13"/>
      <c r="F9" s="18">
        <v>2326.69</v>
      </c>
      <c r="G9" s="13">
        <v>166.78</v>
      </c>
      <c r="H9" s="13">
        <v>608.75</v>
      </c>
      <c r="I9" s="13">
        <f t="shared" si="0"/>
        <v>10601.36</v>
      </c>
      <c r="J9" s="18">
        <v>9603.7099999999991</v>
      </c>
      <c r="K9" s="13"/>
      <c r="L9" s="18">
        <f t="shared" si="1"/>
        <v>9603.7099999999991</v>
      </c>
      <c r="M9" s="18">
        <f t="shared" si="2"/>
        <v>997.65000000000146</v>
      </c>
    </row>
    <row r="10" spans="1:13">
      <c r="A10" s="13" t="s">
        <v>19</v>
      </c>
      <c r="B10" s="13">
        <v>6587.81</v>
      </c>
      <c r="C10" s="13"/>
      <c r="D10" s="13">
        <v>1146.78</v>
      </c>
      <c r="E10" s="13"/>
      <c r="F10" s="18">
        <v>2927.81</v>
      </c>
      <c r="G10" s="13">
        <v>166.78</v>
      </c>
      <c r="H10" s="13">
        <v>608.75</v>
      </c>
      <c r="I10" s="13">
        <f t="shared" si="0"/>
        <v>11437.93</v>
      </c>
      <c r="J10" s="18">
        <v>11363.12</v>
      </c>
      <c r="K10" s="13"/>
      <c r="L10" s="18">
        <f t="shared" si="1"/>
        <v>11363.12</v>
      </c>
      <c r="M10" s="18">
        <f t="shared" si="2"/>
        <v>74.809999999999491</v>
      </c>
    </row>
    <row r="11" spans="1:13">
      <c r="A11" s="13" t="s">
        <v>20</v>
      </c>
      <c r="B11" s="13">
        <v>6587.81</v>
      </c>
      <c r="C11" s="13"/>
      <c r="D11" s="13">
        <v>537.38</v>
      </c>
      <c r="E11" s="13">
        <v>249.3</v>
      </c>
      <c r="F11" s="18">
        <v>1371.97</v>
      </c>
      <c r="G11" s="13">
        <v>166.78</v>
      </c>
      <c r="H11" s="13">
        <v>608.75</v>
      </c>
      <c r="I11" s="13">
        <f t="shared" si="0"/>
        <v>9521.9900000000016</v>
      </c>
      <c r="J11" s="18">
        <v>5077.4799999999996</v>
      </c>
      <c r="K11" s="13"/>
      <c r="L11" s="18">
        <f t="shared" si="1"/>
        <v>5077.4799999999996</v>
      </c>
      <c r="M11" s="18">
        <f t="shared" si="2"/>
        <v>4444.510000000002</v>
      </c>
    </row>
    <row r="12" spans="1:13">
      <c r="A12" s="13" t="s">
        <v>21</v>
      </c>
      <c r="B12" s="13">
        <v>6587.81</v>
      </c>
      <c r="C12" s="13"/>
      <c r="D12" s="13">
        <v>1063.68</v>
      </c>
      <c r="E12" s="13">
        <v>207.75</v>
      </c>
      <c r="F12" s="18">
        <v>2715.65</v>
      </c>
      <c r="G12" s="13">
        <v>166.78</v>
      </c>
      <c r="H12" s="13">
        <v>608.75</v>
      </c>
      <c r="I12" s="13">
        <f t="shared" si="0"/>
        <v>11350.420000000002</v>
      </c>
      <c r="J12" s="18">
        <v>11160.62</v>
      </c>
      <c r="K12" s="13"/>
      <c r="L12" s="18">
        <f t="shared" si="1"/>
        <v>11160.62</v>
      </c>
      <c r="M12" s="18">
        <f t="shared" si="2"/>
        <v>189.80000000000109</v>
      </c>
    </row>
    <row r="13" spans="1:13">
      <c r="A13" s="13" t="s">
        <v>22</v>
      </c>
      <c r="B13" s="13"/>
      <c r="C13" s="13"/>
      <c r="D13" s="13"/>
      <c r="E13" s="13"/>
      <c r="F13" s="18"/>
      <c r="G13" s="13"/>
      <c r="H13" s="13"/>
      <c r="I13" s="13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3"/>
      <c r="H14" s="13"/>
      <c r="I14" s="13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3"/>
      <c r="H15" s="13"/>
      <c r="I15" s="13">
        <f>SUM(B15:H15)</f>
        <v>0</v>
      </c>
      <c r="J15" s="18"/>
      <c r="K15" s="13"/>
      <c r="L15" s="18">
        <f t="shared" si="1"/>
        <v>0</v>
      </c>
      <c r="M15" s="18">
        <f>I15-L15</f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3"/>
      <c r="H16" s="13"/>
      <c r="I16" s="13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3"/>
      <c r="H17" s="13"/>
      <c r="I17" s="13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3"/>
      <c r="H18" s="13"/>
      <c r="I18" s="13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39526.86</v>
      </c>
      <c r="C19" s="13">
        <f>SUM(C7:C15)</f>
        <v>0</v>
      </c>
      <c r="D19" s="13">
        <f t="shared" ref="D19:I19" si="3">SUM(D7:D18)</f>
        <v>5163.2800000000007</v>
      </c>
      <c r="E19" s="13">
        <f t="shared" si="3"/>
        <v>457.05</v>
      </c>
      <c r="F19" s="18">
        <f t="shared" si="3"/>
        <v>13182.22</v>
      </c>
      <c r="G19" s="13">
        <f t="shared" si="3"/>
        <v>1000.68</v>
      </c>
      <c r="H19" s="13">
        <f t="shared" si="3"/>
        <v>3652.5</v>
      </c>
      <c r="I19" s="13">
        <f t="shared" si="3"/>
        <v>62982.590000000011</v>
      </c>
      <c r="J19" s="18">
        <f>SUM(J6:J18)</f>
        <v>53652.76</v>
      </c>
      <c r="K19" s="13">
        <f>SUM(K7:K15)</f>
        <v>0</v>
      </c>
      <c r="L19" s="13">
        <f>SUM(L7:L18)</f>
        <v>53652.76</v>
      </c>
      <c r="M19" s="18">
        <f>I19-J19</f>
        <v>9329.830000000009</v>
      </c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20"/>
      <c r="K20" s="11"/>
      <c r="L20" s="11" t="s">
        <v>206</v>
      </c>
      <c r="M20" s="1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J13" sqref="J13"/>
    </sheetView>
  </sheetViews>
  <sheetFormatPr defaultRowHeight="15"/>
  <cols>
    <col min="10" max="10" width="9.5703125" bestFit="1" customWidth="1"/>
  </cols>
  <sheetData>
    <row r="1" spans="1:15">
      <c r="A1" s="73" t="s">
        <v>216</v>
      </c>
      <c r="B1" s="73"/>
      <c r="C1" s="73"/>
      <c r="D1" s="73"/>
      <c r="E1" s="73"/>
      <c r="F1" s="73" t="s">
        <v>34</v>
      </c>
      <c r="G1" s="73"/>
      <c r="H1" s="73"/>
      <c r="I1" s="11"/>
      <c r="J1" s="11"/>
      <c r="K1" s="11"/>
      <c r="L1" s="11"/>
      <c r="M1" s="11"/>
    </row>
    <row r="2" spans="1: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>
      <c r="A3" s="12" t="s">
        <v>1</v>
      </c>
      <c r="B3" s="12"/>
      <c r="C3" s="12" t="s">
        <v>2</v>
      </c>
      <c r="D3" s="12">
        <v>842.9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ht="60.75">
      <c r="A5" s="14" t="s">
        <v>4</v>
      </c>
      <c r="B5" s="15" t="s">
        <v>5</v>
      </c>
      <c r="C5" s="16" t="s">
        <v>6</v>
      </c>
      <c r="D5" s="16" t="s">
        <v>205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12</v>
      </c>
      <c r="J5" s="16" t="s">
        <v>13</v>
      </c>
      <c r="K5" s="16"/>
      <c r="L5" s="16" t="s">
        <v>35</v>
      </c>
      <c r="M5" s="17" t="s">
        <v>15</v>
      </c>
    </row>
    <row r="6" spans="1:1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5">
      <c r="A7" s="13" t="s">
        <v>16</v>
      </c>
      <c r="B7" s="13">
        <v>6658.91</v>
      </c>
      <c r="C7" s="13"/>
      <c r="D7" s="13">
        <v>1388.57</v>
      </c>
      <c r="E7" s="13"/>
      <c r="F7" s="18">
        <v>3545.11</v>
      </c>
      <c r="G7" s="13">
        <v>168.58</v>
      </c>
      <c r="H7" s="13">
        <v>615.32000000000005</v>
      </c>
      <c r="I7" s="13">
        <f>SUM(B7:H7)</f>
        <v>12376.49</v>
      </c>
      <c r="J7" s="18">
        <v>9707.7800000000007</v>
      </c>
      <c r="K7" s="13"/>
      <c r="L7" s="18">
        <f>SUM(J7:K7)</f>
        <v>9707.7800000000007</v>
      </c>
      <c r="M7" s="18">
        <f>I7-L7</f>
        <v>2668.7099999999991</v>
      </c>
    </row>
    <row r="8" spans="1:15">
      <c r="A8" s="13" t="s">
        <v>17</v>
      </c>
      <c r="B8" s="13">
        <v>6658.91</v>
      </c>
      <c r="C8" s="13"/>
      <c r="D8" s="13">
        <v>1195.83</v>
      </c>
      <c r="E8" s="13"/>
      <c r="F8" s="18">
        <v>3052.98</v>
      </c>
      <c r="G8" s="13">
        <v>168.58</v>
      </c>
      <c r="H8" s="13">
        <v>615.32000000000005</v>
      </c>
      <c r="I8" s="13">
        <f>SUM(B8:H8)</f>
        <v>11691.619999999999</v>
      </c>
      <c r="J8" s="18">
        <v>4608.0200000000004</v>
      </c>
      <c r="K8" s="13"/>
      <c r="L8" s="18">
        <f t="shared" ref="L8:L18" si="0">SUM(J8:K8)</f>
        <v>4608.0200000000004</v>
      </c>
      <c r="M8" s="18">
        <f t="shared" ref="M8:M17" si="1">I8-L8</f>
        <v>7083.5999999999985</v>
      </c>
    </row>
    <row r="9" spans="1:15">
      <c r="A9" s="13" t="s">
        <v>18</v>
      </c>
      <c r="B9" s="13">
        <v>6658.91</v>
      </c>
      <c r="C9" s="13"/>
      <c r="D9" s="13">
        <v>1171.71</v>
      </c>
      <c r="E9" s="13"/>
      <c r="F9" s="18">
        <v>2991.46</v>
      </c>
      <c r="G9" s="13">
        <v>168.58</v>
      </c>
      <c r="H9" s="13">
        <v>615.32000000000005</v>
      </c>
      <c r="I9" s="13">
        <f>SUM(B9:H9)</f>
        <v>11605.98</v>
      </c>
      <c r="J9" s="18">
        <v>6445.37</v>
      </c>
      <c r="K9" s="13"/>
      <c r="L9" s="18">
        <f t="shared" si="0"/>
        <v>6445.37</v>
      </c>
      <c r="M9" s="18">
        <f t="shared" si="1"/>
        <v>5160.6099999999997</v>
      </c>
    </row>
    <row r="10" spans="1:15">
      <c r="A10" s="13" t="s">
        <v>19</v>
      </c>
      <c r="B10" s="13">
        <v>6658.91</v>
      </c>
      <c r="C10" s="13"/>
      <c r="D10" s="13">
        <v>1614.91</v>
      </c>
      <c r="E10" s="13"/>
      <c r="F10" s="18">
        <v>4122.9799999999996</v>
      </c>
      <c r="G10" s="13">
        <v>168.58</v>
      </c>
      <c r="H10" s="13">
        <v>615.32000000000005</v>
      </c>
      <c r="I10" s="13">
        <f>SUM(B10:H10)</f>
        <v>13180.699999999999</v>
      </c>
      <c r="J10" s="18">
        <v>12496.2</v>
      </c>
      <c r="K10" s="13"/>
      <c r="L10" s="18">
        <f t="shared" si="0"/>
        <v>12496.2</v>
      </c>
      <c r="M10" s="18">
        <f t="shared" si="1"/>
        <v>684.49999999999818</v>
      </c>
    </row>
    <row r="11" spans="1:15">
      <c r="A11" s="13" t="s">
        <v>20</v>
      </c>
      <c r="B11" s="13">
        <v>6658.91</v>
      </c>
      <c r="C11" s="13"/>
      <c r="D11" s="13">
        <v>1019.36</v>
      </c>
      <c r="E11" s="13">
        <v>121.12</v>
      </c>
      <c r="F11" s="18">
        <v>2602.5</v>
      </c>
      <c r="G11" s="13">
        <v>168.58</v>
      </c>
      <c r="H11" s="13">
        <v>615.32000000000005</v>
      </c>
      <c r="I11" s="13">
        <f>SUM(B11:H11)</f>
        <v>11185.789999999999</v>
      </c>
      <c r="J11" s="18">
        <v>4519</v>
      </c>
      <c r="K11" s="13"/>
      <c r="L11" s="18">
        <f t="shared" si="0"/>
        <v>4519</v>
      </c>
      <c r="M11" s="18">
        <f t="shared" si="1"/>
        <v>6666.7899999999991</v>
      </c>
    </row>
    <row r="12" spans="1:15">
      <c r="A12" s="13" t="s">
        <v>21</v>
      </c>
      <c r="B12" s="13">
        <v>6658.91</v>
      </c>
      <c r="C12" s="13"/>
      <c r="D12" s="13">
        <v>2390.5100000000002</v>
      </c>
      <c r="E12" s="13">
        <v>121.12</v>
      </c>
      <c r="F12" s="18">
        <v>6103.14</v>
      </c>
      <c r="G12" s="13">
        <v>168.58</v>
      </c>
      <c r="H12" s="13">
        <v>615.32000000000005</v>
      </c>
      <c r="I12" s="13">
        <f t="shared" ref="I12:I18" si="2">SUM(B12:H12)</f>
        <v>16057.58</v>
      </c>
      <c r="J12" s="18">
        <v>15747.11</v>
      </c>
      <c r="K12" s="13"/>
      <c r="L12" s="18">
        <f t="shared" si="0"/>
        <v>15747.11</v>
      </c>
      <c r="M12" s="18">
        <f t="shared" si="1"/>
        <v>310.46999999999935</v>
      </c>
    </row>
    <row r="13" spans="1:15">
      <c r="A13" s="13" t="s">
        <v>22</v>
      </c>
      <c r="B13" s="13"/>
      <c r="C13" s="13"/>
      <c r="D13" s="13"/>
      <c r="E13" s="13"/>
      <c r="F13" s="18"/>
      <c r="G13" s="21"/>
      <c r="H13" s="21"/>
      <c r="I13" s="13">
        <f t="shared" si="2"/>
        <v>0</v>
      </c>
      <c r="J13" s="18"/>
      <c r="K13" s="13"/>
      <c r="L13" s="18">
        <f t="shared" si="0"/>
        <v>0</v>
      </c>
      <c r="M13" s="18">
        <f t="shared" si="1"/>
        <v>0</v>
      </c>
      <c r="O13" t="s">
        <v>210</v>
      </c>
    </row>
    <row r="14" spans="1:15">
      <c r="A14" s="13" t="s">
        <v>23</v>
      </c>
      <c r="B14" s="13"/>
      <c r="C14" s="13"/>
      <c r="D14" s="13"/>
      <c r="E14" s="13"/>
      <c r="F14" s="18"/>
      <c r="G14" s="21"/>
      <c r="H14" s="21"/>
      <c r="I14" s="13">
        <f t="shared" si="2"/>
        <v>0</v>
      </c>
      <c r="J14" s="18"/>
      <c r="K14" s="13"/>
      <c r="L14" s="18">
        <f t="shared" si="0"/>
        <v>0</v>
      </c>
      <c r="M14" s="18">
        <f t="shared" si="1"/>
        <v>0</v>
      </c>
    </row>
    <row r="15" spans="1:15">
      <c r="A15" s="13" t="s">
        <v>24</v>
      </c>
      <c r="B15" s="13"/>
      <c r="C15" s="13"/>
      <c r="D15" s="13"/>
      <c r="E15" s="13"/>
      <c r="F15" s="18"/>
      <c r="G15" s="21"/>
      <c r="H15" s="21"/>
      <c r="I15" s="13">
        <f t="shared" si="2"/>
        <v>0</v>
      </c>
      <c r="J15" s="18"/>
      <c r="K15" s="13"/>
      <c r="L15" s="18">
        <f t="shared" si="0"/>
        <v>0</v>
      </c>
      <c r="M15" s="18">
        <f t="shared" si="1"/>
        <v>0</v>
      </c>
    </row>
    <row r="16" spans="1:15">
      <c r="A16" s="13" t="s">
        <v>25</v>
      </c>
      <c r="B16" s="13"/>
      <c r="C16" s="13"/>
      <c r="D16" s="13"/>
      <c r="E16" s="13"/>
      <c r="F16" s="18"/>
      <c r="G16" s="21"/>
      <c r="H16" s="21"/>
      <c r="I16" s="13">
        <f t="shared" si="2"/>
        <v>0</v>
      </c>
      <c r="J16" s="18"/>
      <c r="K16" s="13"/>
      <c r="L16" s="18">
        <f t="shared" si="0"/>
        <v>0</v>
      </c>
      <c r="M16" s="18">
        <f t="shared" si="1"/>
        <v>0</v>
      </c>
    </row>
    <row r="17" spans="1:13">
      <c r="A17" s="13" t="s">
        <v>26</v>
      </c>
      <c r="B17" s="13"/>
      <c r="D17" s="13"/>
      <c r="E17" s="13"/>
      <c r="F17" s="18"/>
      <c r="G17" s="21"/>
      <c r="H17" s="21"/>
      <c r="I17" s="13">
        <f t="shared" si="2"/>
        <v>0</v>
      </c>
      <c r="J17" s="18"/>
      <c r="K17" s="13"/>
      <c r="L17" s="18">
        <f t="shared" si="0"/>
        <v>0</v>
      </c>
      <c r="M17" s="18">
        <f t="shared" si="1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21"/>
      <c r="H18" s="21"/>
      <c r="I18" s="13">
        <f t="shared" si="2"/>
        <v>0</v>
      </c>
      <c r="J18" s="18"/>
      <c r="K18" s="13"/>
      <c r="L18" s="18">
        <f t="shared" si="0"/>
        <v>0</v>
      </c>
      <c r="M18" s="18">
        <f>I18-L18</f>
        <v>0</v>
      </c>
    </row>
    <row r="19" spans="1:13">
      <c r="A19" s="19" t="s">
        <v>28</v>
      </c>
      <c r="B19" s="13">
        <f>SUM(B7:B18)</f>
        <v>39953.460000000006</v>
      </c>
      <c r="C19" s="13"/>
      <c r="D19" s="13">
        <f>SUM(D7:D18)</f>
        <v>8780.89</v>
      </c>
      <c r="E19" s="13">
        <f>SUM(E7:E13)</f>
        <v>242.24</v>
      </c>
      <c r="F19" s="13">
        <f>SUM(F7:F18)</f>
        <v>22418.17</v>
      </c>
      <c r="G19" s="13">
        <f>SUM(G7:G18)</f>
        <v>1011.4800000000001</v>
      </c>
      <c r="H19" s="13">
        <f>SUM(H7:H18)</f>
        <v>3691.9200000000005</v>
      </c>
      <c r="I19" s="13">
        <f>SUM(I7:I18)</f>
        <v>76098.159999999989</v>
      </c>
      <c r="J19" s="18">
        <f>SUM(J6:J18)</f>
        <v>53523.48</v>
      </c>
      <c r="K19" s="13">
        <f>SUM(K7:K13)</f>
        <v>0</v>
      </c>
      <c r="L19" s="13">
        <f>SUM(L7:L18)</f>
        <v>53523.48</v>
      </c>
      <c r="M19" s="18">
        <f>I19-J19</f>
        <v>22574.679999999986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J13" sqref="J13"/>
    </sheetView>
  </sheetViews>
  <sheetFormatPr defaultRowHeight="15"/>
  <sheetData>
    <row r="1" spans="1:13">
      <c r="A1" s="72" t="s">
        <v>216</v>
      </c>
      <c r="B1" s="72"/>
      <c r="C1" s="72"/>
      <c r="D1" s="72"/>
      <c r="E1" s="72"/>
      <c r="F1" s="72" t="s">
        <v>79</v>
      </c>
      <c r="G1" s="72"/>
      <c r="H1" s="72"/>
    </row>
    <row r="3" spans="1:13">
      <c r="A3" s="12" t="s">
        <v>1</v>
      </c>
      <c r="B3" s="12"/>
      <c r="C3" s="12" t="s">
        <v>2</v>
      </c>
      <c r="D3" s="12">
        <v>585.6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32</v>
      </c>
      <c r="I5" s="16" t="s">
        <v>39</v>
      </c>
      <c r="J5" s="16" t="s">
        <v>13</v>
      </c>
      <c r="K5" s="16"/>
      <c r="L5" s="16" t="s">
        <v>33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4626.24</v>
      </c>
      <c r="C7" s="13"/>
      <c r="D7" s="13">
        <v>1880.83</v>
      </c>
      <c r="E7" s="13"/>
      <c r="F7" s="18">
        <v>4801.8900000000003</v>
      </c>
      <c r="G7" s="13">
        <v>107.4</v>
      </c>
      <c r="H7" s="13">
        <v>427.49</v>
      </c>
      <c r="I7" s="13">
        <f>SUM(B7:H7)</f>
        <v>11843.849999999999</v>
      </c>
      <c r="J7" s="18">
        <v>10904.94</v>
      </c>
      <c r="K7" s="13"/>
      <c r="L7" s="18">
        <f>SUM(J7:K7)</f>
        <v>10904.94</v>
      </c>
      <c r="M7" s="18">
        <f>I7-L7</f>
        <v>938.90999999999804</v>
      </c>
    </row>
    <row r="8" spans="1:13">
      <c r="A8" s="13" t="s">
        <v>17</v>
      </c>
      <c r="B8" s="13">
        <v>4626.24</v>
      </c>
      <c r="C8" s="13"/>
      <c r="D8" s="13">
        <v>745.13</v>
      </c>
      <c r="E8" s="13"/>
      <c r="F8" s="18">
        <v>1902.37</v>
      </c>
      <c r="G8" s="13">
        <v>107.4</v>
      </c>
      <c r="H8" s="13">
        <v>427.49</v>
      </c>
      <c r="I8" s="13">
        <f t="shared" ref="I8:I17" si="0">SUM(B8:H8)</f>
        <v>7808.6299999999992</v>
      </c>
      <c r="J8" s="18">
        <v>5703.75</v>
      </c>
      <c r="K8" s="13"/>
      <c r="L8" s="18">
        <f t="shared" ref="L8:L18" si="1">SUM(J8:K8)</f>
        <v>5703.75</v>
      </c>
      <c r="M8" s="18">
        <f t="shared" ref="M8:M18" si="2">I8-L8</f>
        <v>2104.8799999999992</v>
      </c>
    </row>
    <row r="9" spans="1:13">
      <c r="A9" s="13" t="s">
        <v>18</v>
      </c>
      <c r="B9" s="13">
        <v>4626.24</v>
      </c>
      <c r="C9" s="13"/>
      <c r="D9" s="13">
        <v>385.03</v>
      </c>
      <c r="E9" s="13"/>
      <c r="F9" s="18">
        <v>983.01</v>
      </c>
      <c r="G9" s="13">
        <v>107.4</v>
      </c>
      <c r="H9" s="13">
        <v>427.49</v>
      </c>
      <c r="I9" s="13">
        <f t="shared" si="0"/>
        <v>6529.1699999999992</v>
      </c>
      <c r="J9" s="18">
        <v>4320.29</v>
      </c>
      <c r="K9" s="13"/>
      <c r="L9" s="18">
        <f t="shared" si="1"/>
        <v>4320.29</v>
      </c>
      <c r="M9" s="18">
        <f t="shared" si="2"/>
        <v>2208.8799999999992</v>
      </c>
    </row>
    <row r="10" spans="1:13">
      <c r="A10" s="13" t="s">
        <v>19</v>
      </c>
      <c r="B10" s="13">
        <v>4626.24</v>
      </c>
      <c r="C10" s="13"/>
      <c r="D10" s="13">
        <v>731.28</v>
      </c>
      <c r="E10" s="13"/>
      <c r="F10" s="18">
        <v>1867.01</v>
      </c>
      <c r="G10" s="13">
        <v>107.4</v>
      </c>
      <c r="H10" s="13">
        <v>427.49</v>
      </c>
      <c r="I10" s="13">
        <f t="shared" si="0"/>
        <v>7759.4199999999992</v>
      </c>
      <c r="J10" s="18">
        <v>8886.23</v>
      </c>
      <c r="K10" s="13"/>
      <c r="L10" s="18">
        <f t="shared" si="1"/>
        <v>8886.23</v>
      </c>
      <c r="M10" s="18">
        <f t="shared" si="2"/>
        <v>-1126.8100000000004</v>
      </c>
    </row>
    <row r="11" spans="1:13">
      <c r="A11" s="13" t="s">
        <v>20</v>
      </c>
      <c r="B11" s="13">
        <v>4626.24</v>
      </c>
      <c r="C11" s="13"/>
      <c r="D11" s="13">
        <v>994.43</v>
      </c>
      <c r="E11" s="13"/>
      <c r="F11" s="18">
        <v>2538.85</v>
      </c>
      <c r="G11" s="13">
        <v>107.4</v>
      </c>
      <c r="H11" s="13">
        <v>427.49</v>
      </c>
      <c r="I11" s="13">
        <f t="shared" si="0"/>
        <v>8694.41</v>
      </c>
      <c r="J11" s="18">
        <v>6118</v>
      </c>
      <c r="K11" s="13"/>
      <c r="L11" s="18">
        <f t="shared" si="1"/>
        <v>6118</v>
      </c>
      <c r="M11" s="18">
        <f t="shared" si="2"/>
        <v>2576.41</v>
      </c>
    </row>
    <row r="12" spans="1:13">
      <c r="A12" s="13" t="s">
        <v>21</v>
      </c>
      <c r="B12" s="13">
        <v>4626.24</v>
      </c>
      <c r="C12" s="13"/>
      <c r="D12" s="13">
        <v>620.48</v>
      </c>
      <c r="E12" s="13"/>
      <c r="F12" s="18">
        <v>1584.13</v>
      </c>
      <c r="G12" s="13">
        <v>107.4</v>
      </c>
      <c r="H12" s="13">
        <v>427.49</v>
      </c>
      <c r="I12" s="13">
        <f t="shared" si="0"/>
        <v>7365.7399999999989</v>
      </c>
      <c r="J12" s="18">
        <v>6475.29</v>
      </c>
      <c r="K12" s="13"/>
      <c r="L12" s="18">
        <f t="shared" si="1"/>
        <v>6475.29</v>
      </c>
      <c r="M12" s="18">
        <f t="shared" si="2"/>
        <v>890.44999999999891</v>
      </c>
    </row>
    <row r="13" spans="1:13">
      <c r="A13" s="13" t="s">
        <v>22</v>
      </c>
      <c r="B13" s="13"/>
      <c r="C13" s="13"/>
      <c r="D13" s="13"/>
      <c r="E13" s="13"/>
      <c r="F13" s="18"/>
      <c r="G13" s="13"/>
      <c r="H13" s="13"/>
      <c r="I13" s="13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3"/>
      <c r="H14" s="13"/>
      <c r="I14" s="13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3"/>
      <c r="H15" s="13"/>
      <c r="I15" s="13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3"/>
      <c r="H16" s="13"/>
      <c r="I16" s="13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5">
      <c r="A17" s="13" t="s">
        <v>26</v>
      </c>
      <c r="B17" s="13"/>
      <c r="C17" s="13"/>
      <c r="D17" s="13"/>
      <c r="E17" s="13"/>
      <c r="F17" s="18"/>
      <c r="G17" s="13"/>
      <c r="H17" s="13"/>
      <c r="I17" s="13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  <c r="O17" t="s">
        <v>206</v>
      </c>
    </row>
    <row r="18" spans="1:15">
      <c r="A18" s="13" t="s">
        <v>27</v>
      </c>
      <c r="B18" s="13"/>
      <c r="C18" s="13"/>
      <c r="D18" s="13"/>
      <c r="E18" s="13"/>
      <c r="F18" s="18"/>
      <c r="G18" s="13"/>
      <c r="H18" s="13"/>
      <c r="I18" s="13">
        <f>SUM(B18:H18)</f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5">
      <c r="A19" s="19" t="s">
        <v>28</v>
      </c>
      <c r="B19" s="13">
        <f>SUM(B7:B18)</f>
        <v>27757.439999999995</v>
      </c>
      <c r="C19" s="13">
        <f t="shared" ref="C19:K19" si="3">SUM(C7:C14)</f>
        <v>0</v>
      </c>
      <c r="D19" s="13">
        <f>SUM(D7:D18)</f>
        <v>5357.18</v>
      </c>
      <c r="E19" s="13">
        <f t="shared" si="3"/>
        <v>0</v>
      </c>
      <c r="F19" s="18">
        <f>SUM(F7:F18)</f>
        <v>13677.260000000002</v>
      </c>
      <c r="G19" s="13">
        <f t="shared" si="3"/>
        <v>644.4</v>
      </c>
      <c r="H19" s="13">
        <f>SUM(H7:H18)</f>
        <v>2564.9399999999996</v>
      </c>
      <c r="I19" s="13">
        <f>SUM(I7:I18)</f>
        <v>50001.219999999994</v>
      </c>
      <c r="J19" s="13">
        <f>SUM(J6:J18)</f>
        <v>42408.500000000007</v>
      </c>
      <c r="K19" s="13">
        <f t="shared" si="3"/>
        <v>0</v>
      </c>
      <c r="L19" s="13">
        <f>SUM(L7:L18)</f>
        <v>42408.500000000007</v>
      </c>
      <c r="M19" s="13">
        <f>I19-J19</f>
        <v>7592.7199999999866</v>
      </c>
    </row>
    <row r="20" spans="1:15">
      <c r="I20" s="55"/>
      <c r="J20" s="36"/>
      <c r="K20" s="55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J13" sqref="J13"/>
    </sheetView>
  </sheetViews>
  <sheetFormatPr defaultRowHeight="15"/>
  <sheetData>
    <row r="1" spans="1:15">
      <c r="A1" s="71" t="s">
        <v>218</v>
      </c>
      <c r="B1" s="71"/>
      <c r="C1" s="71"/>
      <c r="D1" s="71"/>
      <c r="E1" s="71"/>
      <c r="F1" s="71" t="s">
        <v>80</v>
      </c>
      <c r="G1" s="71"/>
      <c r="H1" s="71"/>
      <c r="I1" s="1"/>
      <c r="J1" s="1"/>
      <c r="K1" s="1"/>
      <c r="L1" s="1"/>
      <c r="M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" t="s">
        <v>1</v>
      </c>
      <c r="B3" s="2"/>
      <c r="C3" s="2" t="s">
        <v>2</v>
      </c>
      <c r="D3" s="2" t="s">
        <v>81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39</v>
      </c>
      <c r="J5" s="6" t="s">
        <v>13</v>
      </c>
      <c r="K5" s="6"/>
      <c r="L5" s="6" t="s">
        <v>14</v>
      </c>
      <c r="M5" s="7" t="s">
        <v>15</v>
      </c>
    </row>
    <row r="6" spans="1:1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5">
      <c r="A7" s="3" t="s">
        <v>16</v>
      </c>
      <c r="B7" s="3"/>
      <c r="C7" s="3"/>
      <c r="D7" s="3">
        <v>1819.89</v>
      </c>
      <c r="E7" s="3"/>
      <c r="F7" s="8"/>
      <c r="G7" s="3"/>
      <c r="H7" s="3">
        <v>210.75</v>
      </c>
      <c r="I7" s="3">
        <f>SUM(B7:H7)</f>
        <v>2030.64</v>
      </c>
      <c r="J7" s="8">
        <v>1834</v>
      </c>
      <c r="K7" s="3"/>
      <c r="L7" s="8">
        <f>J7</f>
        <v>1834</v>
      </c>
      <c r="M7" s="8">
        <f>I7-L7</f>
        <v>196.6400000000001</v>
      </c>
    </row>
    <row r="8" spans="1:15">
      <c r="A8" s="3" t="s">
        <v>17</v>
      </c>
      <c r="B8" s="3"/>
      <c r="C8" s="3"/>
      <c r="D8" s="3">
        <v>490.29</v>
      </c>
      <c r="E8" s="3"/>
      <c r="F8" s="3"/>
      <c r="G8" s="9"/>
      <c r="H8" s="9">
        <v>210.75</v>
      </c>
      <c r="I8" s="3">
        <f t="shared" ref="I8:I18" si="0">SUM(B8:H8)</f>
        <v>701.04</v>
      </c>
      <c r="J8" s="8">
        <v>135</v>
      </c>
      <c r="K8" s="3"/>
      <c r="L8" s="8">
        <f t="shared" ref="L8:L18" si="1">SUM(J8:K8)</f>
        <v>135</v>
      </c>
      <c r="M8" s="8">
        <f t="shared" ref="M8:M18" si="2">I8-L8</f>
        <v>566.04</v>
      </c>
    </row>
    <row r="9" spans="1:15">
      <c r="A9" s="3" t="s">
        <v>18</v>
      </c>
      <c r="B9" s="3"/>
      <c r="C9" s="3"/>
      <c r="D9" s="3">
        <v>448.74</v>
      </c>
      <c r="E9" s="3"/>
      <c r="F9" s="3"/>
      <c r="G9" s="9"/>
      <c r="H9" s="9">
        <v>210.75</v>
      </c>
      <c r="I9" s="3">
        <f t="shared" si="0"/>
        <v>659.49</v>
      </c>
      <c r="J9" s="8">
        <v>109.66</v>
      </c>
      <c r="K9" s="3"/>
      <c r="L9" s="8">
        <f t="shared" si="1"/>
        <v>109.66</v>
      </c>
      <c r="M9" s="8">
        <f t="shared" si="2"/>
        <v>549.83000000000004</v>
      </c>
    </row>
    <row r="10" spans="1:15">
      <c r="A10" s="3" t="s">
        <v>19</v>
      </c>
      <c r="B10" s="3"/>
      <c r="C10" s="3"/>
      <c r="D10" s="3">
        <v>476.44</v>
      </c>
      <c r="E10" s="3"/>
      <c r="F10" s="3"/>
      <c r="G10" s="9"/>
      <c r="H10" s="9">
        <v>210.75</v>
      </c>
      <c r="I10" s="3">
        <f t="shared" si="0"/>
        <v>687.19</v>
      </c>
      <c r="J10" s="8">
        <v>1774.5</v>
      </c>
      <c r="K10" s="3"/>
      <c r="L10" s="8">
        <f t="shared" si="1"/>
        <v>1774.5</v>
      </c>
      <c r="M10" s="8">
        <f t="shared" si="2"/>
        <v>-1087.31</v>
      </c>
      <c r="O10" t="s">
        <v>211</v>
      </c>
    </row>
    <row r="11" spans="1:15">
      <c r="A11" s="3" t="s">
        <v>20</v>
      </c>
      <c r="B11" s="3"/>
      <c r="C11" s="3"/>
      <c r="D11" s="3">
        <v>476.44</v>
      </c>
      <c r="E11" s="3"/>
      <c r="F11" s="8"/>
      <c r="G11" s="9"/>
      <c r="H11" s="9">
        <v>210.75</v>
      </c>
      <c r="I11" s="3">
        <f t="shared" si="0"/>
        <v>687.19</v>
      </c>
      <c r="J11" s="8">
        <v>161</v>
      </c>
      <c r="K11" s="3"/>
      <c r="L11" s="8">
        <f t="shared" si="1"/>
        <v>161</v>
      </c>
      <c r="M11" s="8">
        <f t="shared" si="2"/>
        <v>526.19000000000005</v>
      </c>
    </row>
    <row r="12" spans="1:15">
      <c r="A12" s="3" t="s">
        <v>21</v>
      </c>
      <c r="B12" s="3"/>
      <c r="C12" s="3"/>
      <c r="D12" s="3">
        <v>476.44</v>
      </c>
      <c r="E12" s="3">
        <v>457.06</v>
      </c>
      <c r="F12" s="8"/>
      <c r="G12" s="9"/>
      <c r="H12" s="9">
        <v>210.75</v>
      </c>
      <c r="I12" s="3">
        <f t="shared" si="0"/>
        <v>1144.25</v>
      </c>
      <c r="J12" s="8">
        <v>508</v>
      </c>
      <c r="K12" s="3"/>
      <c r="L12" s="8">
        <f t="shared" si="1"/>
        <v>508</v>
      </c>
      <c r="M12" s="8">
        <f t="shared" si="2"/>
        <v>636.25</v>
      </c>
    </row>
    <row r="13" spans="1:15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5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5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5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SUM(B7:B15)</f>
        <v>0</v>
      </c>
      <c r="C19" s="3">
        <f t="shared" ref="C19:K19" si="3">SUM(C7:C15)</f>
        <v>0</v>
      </c>
      <c r="D19" s="3">
        <f>SUM(D7:D18)</f>
        <v>4188.24</v>
      </c>
      <c r="E19" s="3">
        <f t="shared" si="3"/>
        <v>457.06</v>
      </c>
      <c r="F19" s="3">
        <f t="shared" si="3"/>
        <v>0</v>
      </c>
      <c r="G19" s="3">
        <f t="shared" si="3"/>
        <v>0</v>
      </c>
      <c r="H19" s="3">
        <f>SUM(H7:H18)</f>
        <v>1264.5</v>
      </c>
      <c r="I19" s="3">
        <f>SUM(I7:I18)</f>
        <v>5909.8</v>
      </c>
      <c r="J19" s="8">
        <f>SUM(J6:J18)</f>
        <v>4522.16</v>
      </c>
      <c r="K19" s="3">
        <f t="shared" si="3"/>
        <v>0</v>
      </c>
      <c r="L19" s="3">
        <f>SUM(L7:L18)</f>
        <v>4522.16</v>
      </c>
      <c r="M19" s="8">
        <f>I19-J19</f>
        <v>1387.6400000000003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"/>
  <sheetViews>
    <sheetView topLeftCell="A4" workbookViewId="0">
      <selection activeCell="J13" sqref="J13"/>
    </sheetView>
  </sheetViews>
  <sheetFormatPr defaultRowHeight="15"/>
  <cols>
    <col min="10" max="10" width="10.5703125" customWidth="1"/>
    <col min="12" max="12" width="9.5703125" customWidth="1"/>
    <col min="13" max="13" width="9.28515625" bestFit="1" customWidth="1"/>
  </cols>
  <sheetData>
    <row r="1" spans="1:14">
      <c r="A1" s="72" t="s">
        <v>216</v>
      </c>
      <c r="B1" s="72"/>
      <c r="C1" s="72"/>
      <c r="D1" s="72"/>
      <c r="E1" s="72"/>
      <c r="F1" s="71" t="s">
        <v>82</v>
      </c>
      <c r="G1" s="71"/>
      <c r="H1" s="71"/>
    </row>
    <row r="2" spans="1:1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>
      <c r="A3" s="12" t="s">
        <v>1</v>
      </c>
      <c r="B3" s="12"/>
      <c r="C3" s="12" t="s">
        <v>2</v>
      </c>
      <c r="D3" s="12">
        <v>987.81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37</v>
      </c>
      <c r="J5" s="16" t="s">
        <v>13</v>
      </c>
      <c r="K5" s="16"/>
      <c r="L5" s="16" t="s">
        <v>14</v>
      </c>
      <c r="M5" s="17" t="s">
        <v>15</v>
      </c>
    </row>
    <row r="6" spans="1:14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4">
      <c r="A7" s="13" t="s">
        <v>16</v>
      </c>
      <c r="B7" s="13">
        <v>7803.7</v>
      </c>
      <c r="C7" s="13"/>
      <c r="D7" s="13">
        <v>1731.25</v>
      </c>
      <c r="E7" s="13"/>
      <c r="F7" s="18">
        <v>4420</v>
      </c>
      <c r="G7" s="13"/>
      <c r="H7" s="13">
        <v>721.1</v>
      </c>
      <c r="I7" s="13">
        <f>SUM(B7:H7)</f>
        <v>14676.050000000001</v>
      </c>
      <c r="J7" s="18">
        <v>5184</v>
      </c>
      <c r="K7" s="13"/>
      <c r="L7" s="18">
        <f>SUM(J7:K7)</f>
        <v>5184</v>
      </c>
      <c r="M7" s="18">
        <f>I7-L7</f>
        <v>9492.0500000000011</v>
      </c>
    </row>
    <row r="8" spans="1:14">
      <c r="A8" s="13" t="s">
        <v>17</v>
      </c>
      <c r="B8" s="13">
        <v>7803.7</v>
      </c>
      <c r="C8" s="13"/>
      <c r="D8" s="13">
        <v>941.8</v>
      </c>
      <c r="E8" s="13"/>
      <c r="F8" s="18">
        <v>2404.48</v>
      </c>
      <c r="G8" s="13"/>
      <c r="H8" s="13">
        <v>721.1</v>
      </c>
      <c r="I8" s="13">
        <f t="shared" ref="I8:I18" si="0">SUM(B8:H8)</f>
        <v>11871.08</v>
      </c>
      <c r="J8" s="18">
        <v>7572</v>
      </c>
      <c r="K8" s="13"/>
      <c r="L8" s="18">
        <f t="shared" ref="L8:L18" si="1">SUM(J8:K8)</f>
        <v>7572</v>
      </c>
      <c r="M8" s="18">
        <f t="shared" ref="M8:M18" si="2">I8-L8</f>
        <v>4299.08</v>
      </c>
    </row>
    <row r="9" spans="1:14">
      <c r="A9" s="13" t="s">
        <v>18</v>
      </c>
      <c r="B9" s="13">
        <v>7803.7</v>
      </c>
      <c r="C9" s="13"/>
      <c r="D9" s="13">
        <v>1218.8</v>
      </c>
      <c r="E9" s="13"/>
      <c r="F9" s="18">
        <v>3111.68</v>
      </c>
      <c r="G9" s="13"/>
      <c r="H9" s="13">
        <v>721.1</v>
      </c>
      <c r="I9" s="13">
        <f t="shared" si="0"/>
        <v>12855.28</v>
      </c>
      <c r="J9" s="18">
        <v>10982</v>
      </c>
      <c r="K9" s="13"/>
      <c r="L9" s="18">
        <f t="shared" si="1"/>
        <v>10982</v>
      </c>
      <c r="M9" s="18">
        <f t="shared" si="2"/>
        <v>1873.2800000000007</v>
      </c>
    </row>
    <row r="10" spans="1:14">
      <c r="A10" s="13" t="s">
        <v>19</v>
      </c>
      <c r="B10" s="13">
        <v>7803.7</v>
      </c>
      <c r="C10" s="13"/>
      <c r="D10" s="13">
        <v>997.2</v>
      </c>
      <c r="E10" s="13"/>
      <c r="F10" s="18">
        <v>2545.92</v>
      </c>
      <c r="G10" s="13"/>
      <c r="H10" s="13">
        <v>721.1</v>
      </c>
      <c r="I10" s="13">
        <f t="shared" si="0"/>
        <v>12067.92</v>
      </c>
      <c r="J10" s="18">
        <v>9870</v>
      </c>
      <c r="K10" s="13"/>
      <c r="L10" s="18">
        <f t="shared" si="1"/>
        <v>9870</v>
      </c>
      <c r="M10" s="18">
        <f t="shared" si="2"/>
        <v>2197.92</v>
      </c>
    </row>
    <row r="11" spans="1:14">
      <c r="A11" s="13" t="s">
        <v>20</v>
      </c>
      <c r="B11" s="13">
        <v>7803.7</v>
      </c>
      <c r="C11" s="13"/>
      <c r="D11" s="13">
        <v>1113.54</v>
      </c>
      <c r="E11" s="13"/>
      <c r="F11" s="18">
        <v>2842.94</v>
      </c>
      <c r="G11" s="13"/>
      <c r="H11" s="13">
        <v>721.1</v>
      </c>
      <c r="I11" s="13">
        <f t="shared" si="0"/>
        <v>12481.28</v>
      </c>
      <c r="J11" s="18">
        <v>10168.82</v>
      </c>
      <c r="K11" s="13"/>
      <c r="L11" s="18">
        <f t="shared" si="1"/>
        <v>10168.82</v>
      </c>
      <c r="M11" s="18">
        <f t="shared" si="2"/>
        <v>2312.4600000000009</v>
      </c>
    </row>
    <row r="12" spans="1:14">
      <c r="A12" s="13" t="s">
        <v>21</v>
      </c>
      <c r="B12" s="13">
        <v>7803.7</v>
      </c>
      <c r="C12" s="13"/>
      <c r="D12" s="13">
        <v>1722.94</v>
      </c>
      <c r="E12" s="13">
        <v>137.4</v>
      </c>
      <c r="F12" s="18">
        <v>4398.78</v>
      </c>
      <c r="G12" s="13"/>
      <c r="H12" s="13">
        <v>721.1</v>
      </c>
      <c r="I12" s="13">
        <f t="shared" si="0"/>
        <v>14783.92</v>
      </c>
      <c r="J12" s="18">
        <v>16412.61</v>
      </c>
      <c r="K12" s="13"/>
      <c r="L12" s="18">
        <f t="shared" si="1"/>
        <v>16412.61</v>
      </c>
      <c r="M12" s="18">
        <f t="shared" si="2"/>
        <v>-1628.6900000000005</v>
      </c>
    </row>
    <row r="13" spans="1:14">
      <c r="A13" s="13" t="s">
        <v>22</v>
      </c>
      <c r="B13" s="13"/>
      <c r="C13" s="13"/>
      <c r="D13" s="13"/>
      <c r="E13" s="13"/>
      <c r="F13" s="18"/>
      <c r="H13" s="13"/>
      <c r="I13" s="13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4">
      <c r="A14" s="13" t="s">
        <v>23</v>
      </c>
      <c r="B14" s="13"/>
      <c r="C14" s="13"/>
      <c r="D14" s="13"/>
      <c r="E14" s="13"/>
      <c r="F14" s="18"/>
      <c r="G14" s="13"/>
      <c r="H14" s="13"/>
      <c r="I14" s="13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  <c r="N14" s="20"/>
    </row>
    <row r="15" spans="1:14">
      <c r="A15" s="13" t="s">
        <v>24</v>
      </c>
      <c r="B15" s="13"/>
      <c r="C15" s="13"/>
      <c r="D15" s="13"/>
      <c r="E15" s="13"/>
      <c r="F15" s="18"/>
      <c r="G15" s="13"/>
      <c r="H15" s="13"/>
      <c r="I15" s="13">
        <f t="shared" si="0"/>
        <v>0</v>
      </c>
      <c r="J15" s="18"/>
      <c r="K15" s="18"/>
      <c r="L15" s="18">
        <f t="shared" si="1"/>
        <v>0</v>
      </c>
      <c r="M15" s="18">
        <f t="shared" si="2"/>
        <v>0</v>
      </c>
    </row>
    <row r="16" spans="1:14">
      <c r="A16" s="13" t="s">
        <v>25</v>
      </c>
      <c r="B16" s="13"/>
      <c r="C16" s="13"/>
      <c r="D16" s="13"/>
      <c r="E16" s="13"/>
      <c r="F16" s="18"/>
      <c r="G16" s="13"/>
      <c r="H16" s="13"/>
      <c r="I16" s="13">
        <f t="shared" si="0"/>
        <v>0</v>
      </c>
      <c r="J16" s="18"/>
      <c r="K16" s="18"/>
      <c r="L16" s="18">
        <f t="shared" si="1"/>
        <v>0</v>
      </c>
      <c r="M16" s="18">
        <f t="shared" si="2"/>
        <v>0</v>
      </c>
    </row>
    <row r="17" spans="1:15">
      <c r="A17" s="13" t="s">
        <v>26</v>
      </c>
      <c r="B17" s="13"/>
      <c r="C17" s="13"/>
      <c r="D17" s="13"/>
      <c r="E17" s="13"/>
      <c r="F17" s="18"/>
      <c r="G17" s="13"/>
      <c r="H17" s="13"/>
      <c r="I17" s="13">
        <f t="shared" si="0"/>
        <v>0</v>
      </c>
      <c r="J17" s="18"/>
      <c r="K17" s="18"/>
      <c r="L17" s="18">
        <f t="shared" si="1"/>
        <v>0</v>
      </c>
      <c r="M17" s="18">
        <f t="shared" si="2"/>
        <v>0</v>
      </c>
    </row>
    <row r="18" spans="1:15">
      <c r="A18" s="13" t="s">
        <v>27</v>
      </c>
      <c r="B18" s="13"/>
      <c r="C18" s="13"/>
      <c r="D18" s="13"/>
      <c r="E18" s="13"/>
      <c r="F18" s="18"/>
      <c r="G18" s="13"/>
      <c r="H18" s="13"/>
      <c r="I18" s="13">
        <f t="shared" si="0"/>
        <v>0</v>
      </c>
      <c r="J18" s="18"/>
      <c r="K18" s="18"/>
      <c r="L18" s="18">
        <f t="shared" si="1"/>
        <v>0</v>
      </c>
      <c r="M18" s="18">
        <f t="shared" si="2"/>
        <v>0</v>
      </c>
    </row>
    <row r="19" spans="1:15">
      <c r="A19" s="19" t="s">
        <v>28</v>
      </c>
      <c r="B19" s="13">
        <f>SUM(B7:B18)</f>
        <v>46822.2</v>
      </c>
      <c r="C19" s="13">
        <f>SUM(C7:C15)</f>
        <v>0</v>
      </c>
      <c r="D19" s="13">
        <f>SUM(D7:D18)</f>
        <v>7725.5300000000007</v>
      </c>
      <c r="E19" s="13">
        <f>SUM(E7:E15)</f>
        <v>137.4</v>
      </c>
      <c r="F19" s="13">
        <f>SUM(F7:F18)</f>
        <v>19723.8</v>
      </c>
      <c r="G19" s="13">
        <f>SUM(G7:G15)</f>
        <v>0</v>
      </c>
      <c r="H19" s="13">
        <f>SUM(H7:H18)</f>
        <v>4326.6000000000004</v>
      </c>
      <c r="I19" s="13">
        <f>SUM(I7:I18)</f>
        <v>78735.53</v>
      </c>
      <c r="J19" s="18">
        <f>SUM(J6:J18)</f>
        <v>60189.43</v>
      </c>
      <c r="K19" s="13">
        <f>SUM(K7:K15)</f>
        <v>0</v>
      </c>
      <c r="L19" s="18">
        <f>SUM(L7:L18)</f>
        <v>60189.43</v>
      </c>
      <c r="M19" s="18">
        <f>I19-J19</f>
        <v>18546.099999999999</v>
      </c>
      <c r="O19" t="s">
        <v>206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sheetData>
    <row r="1" spans="1:13">
      <c r="A1" s="71" t="s">
        <v>216</v>
      </c>
      <c r="B1" s="71"/>
      <c r="C1" s="71"/>
      <c r="D1" s="71"/>
      <c r="E1" s="71"/>
      <c r="F1" s="71" t="s">
        <v>83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878.2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39</v>
      </c>
      <c r="J5" s="6" t="s">
        <v>13</v>
      </c>
      <c r="K5" s="6"/>
      <c r="L5" s="6" t="s">
        <v>14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6937.78</v>
      </c>
      <c r="C7" s="3"/>
      <c r="D7" s="3">
        <v>831</v>
      </c>
      <c r="E7" s="3"/>
      <c r="F7" s="8">
        <v>2121.6</v>
      </c>
      <c r="G7" s="3">
        <v>175.64</v>
      </c>
      <c r="H7" s="3">
        <v>641.09</v>
      </c>
      <c r="I7" s="3">
        <f>SUM(B7:H7)</f>
        <v>10707.109999999999</v>
      </c>
      <c r="J7" s="8">
        <v>10227.299999999999</v>
      </c>
      <c r="K7" s="3"/>
      <c r="L7" s="8">
        <f>SUM(J7:K7)</f>
        <v>10227.299999999999</v>
      </c>
      <c r="M7" s="8">
        <f>I7-L7</f>
        <v>479.80999999999949</v>
      </c>
    </row>
    <row r="8" spans="1:13">
      <c r="A8" s="3" t="s">
        <v>17</v>
      </c>
      <c r="B8" s="3">
        <v>6937.78</v>
      </c>
      <c r="C8" s="3"/>
      <c r="D8" s="3">
        <v>1398.85</v>
      </c>
      <c r="E8" s="3"/>
      <c r="F8" s="8">
        <v>3571.36</v>
      </c>
      <c r="G8" s="3">
        <v>175.64</v>
      </c>
      <c r="H8" s="3">
        <v>641.09</v>
      </c>
      <c r="I8" s="3">
        <f t="shared" ref="I8:I18" si="0">SUM(B8:H8)</f>
        <v>12724.72</v>
      </c>
      <c r="J8" s="8">
        <v>15702.44</v>
      </c>
      <c r="K8" s="3"/>
      <c r="L8" s="8">
        <f t="shared" ref="L8:L18" si="1">SUM(J8:K8)</f>
        <v>15702.44</v>
      </c>
      <c r="M8" s="8">
        <f t="shared" ref="M8:M18" si="2">I8-L8</f>
        <v>-2977.7200000000012</v>
      </c>
    </row>
    <row r="9" spans="1:13">
      <c r="A9" s="3" t="s">
        <v>18</v>
      </c>
      <c r="B9" s="3">
        <v>6937.78</v>
      </c>
      <c r="C9" s="3"/>
      <c r="D9" s="3">
        <v>933.49</v>
      </c>
      <c r="E9" s="3"/>
      <c r="F9" s="8">
        <v>2383.2600000000002</v>
      </c>
      <c r="G9" s="3">
        <v>175.64</v>
      </c>
      <c r="H9" s="3">
        <v>641.09</v>
      </c>
      <c r="I9" s="3">
        <f t="shared" si="0"/>
        <v>11071.259999999998</v>
      </c>
      <c r="J9" s="8">
        <v>6916</v>
      </c>
      <c r="K9" s="3"/>
      <c r="L9" s="8">
        <f t="shared" si="1"/>
        <v>6916</v>
      </c>
      <c r="M9" s="8">
        <f t="shared" si="2"/>
        <v>4155.2599999999984</v>
      </c>
    </row>
    <row r="10" spans="1:13">
      <c r="A10" s="3" t="s">
        <v>19</v>
      </c>
      <c r="B10" s="3">
        <v>6937.78</v>
      </c>
      <c r="C10" s="3"/>
      <c r="D10" s="3">
        <v>905.79</v>
      </c>
      <c r="E10" s="3"/>
      <c r="F10" s="8">
        <v>2312.54</v>
      </c>
      <c r="G10" s="3">
        <v>175.64</v>
      </c>
      <c r="H10" s="3">
        <v>641.09</v>
      </c>
      <c r="I10" s="3">
        <f t="shared" si="0"/>
        <v>10972.84</v>
      </c>
      <c r="J10" s="8">
        <v>9409.83</v>
      </c>
      <c r="K10" s="3"/>
      <c r="L10" s="8">
        <f t="shared" si="1"/>
        <v>9409.83</v>
      </c>
      <c r="M10" s="8">
        <f t="shared" si="2"/>
        <v>1563.0100000000002</v>
      </c>
    </row>
    <row r="11" spans="1:13">
      <c r="A11" s="3" t="s">
        <v>20</v>
      </c>
      <c r="B11" s="3">
        <v>6937.78</v>
      </c>
      <c r="C11" s="3"/>
      <c r="D11" s="3">
        <v>905.49</v>
      </c>
      <c r="E11" s="3">
        <v>114.27</v>
      </c>
      <c r="F11" s="8">
        <v>2312.54</v>
      </c>
      <c r="G11" s="3">
        <v>175.64</v>
      </c>
      <c r="H11" s="3">
        <v>641.09</v>
      </c>
      <c r="I11" s="3">
        <f t="shared" si="0"/>
        <v>11086.81</v>
      </c>
      <c r="J11" s="8">
        <v>11009.82</v>
      </c>
      <c r="K11" s="3"/>
      <c r="L11" s="8">
        <f t="shared" si="1"/>
        <v>11009.82</v>
      </c>
      <c r="M11" s="8">
        <f t="shared" si="2"/>
        <v>76.989999999999782</v>
      </c>
    </row>
    <row r="12" spans="1:13">
      <c r="A12" s="3" t="s">
        <v>21</v>
      </c>
      <c r="B12" s="3">
        <v>6937.78</v>
      </c>
      <c r="C12" s="3"/>
      <c r="D12" s="3">
        <v>896.94</v>
      </c>
      <c r="E12" s="3">
        <v>114.27</v>
      </c>
      <c r="F12" s="8">
        <v>2289.9499999999998</v>
      </c>
      <c r="G12" s="3">
        <v>175.64</v>
      </c>
      <c r="H12" s="3">
        <v>641.09</v>
      </c>
      <c r="I12" s="3">
        <f t="shared" si="0"/>
        <v>11055.669999999998</v>
      </c>
      <c r="J12" s="8">
        <v>8541.2900000000009</v>
      </c>
      <c r="K12" s="3"/>
      <c r="L12" s="8">
        <f t="shared" si="1"/>
        <v>8541.2900000000009</v>
      </c>
      <c r="M12" s="8">
        <f t="shared" si="2"/>
        <v>2514.3799999999974</v>
      </c>
    </row>
    <row r="13" spans="1:13">
      <c r="A13" s="3" t="s">
        <v>22</v>
      </c>
      <c r="B13" s="3"/>
      <c r="C13" s="3"/>
      <c r="D13" s="3"/>
      <c r="E13" s="3"/>
      <c r="F13" s="8"/>
      <c r="G13" s="3"/>
      <c r="H13" s="3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3"/>
      <c r="H14" s="3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3"/>
      <c r="H15" s="3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3"/>
      <c r="H16" s="3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3"/>
      <c r="H17" s="3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3"/>
      <c r="H18" s="3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41626.68</v>
      </c>
      <c r="C19" s="3">
        <f>SUM(C7:C15)</f>
        <v>0</v>
      </c>
      <c r="D19" s="3">
        <f>SUM(D7:D18)</f>
        <v>5871.5599999999995</v>
      </c>
      <c r="E19" s="3">
        <f>SUM(E7:E15)</f>
        <v>228.54</v>
      </c>
      <c r="F19" s="3">
        <f>SUM(F7:F18)</f>
        <v>14991.25</v>
      </c>
      <c r="G19" s="3">
        <f>SUM(G7:G18)</f>
        <v>1053.8399999999999</v>
      </c>
      <c r="H19" s="3">
        <f>SUM(H7:H18)</f>
        <v>3846.5400000000004</v>
      </c>
      <c r="I19" s="3">
        <f>SUM(I7:I18)</f>
        <v>67618.409999999989</v>
      </c>
      <c r="J19" s="3">
        <f>SUM(J6:J18)</f>
        <v>61806.68</v>
      </c>
      <c r="K19" s="3">
        <f>SUM(K7:K15)</f>
        <v>0</v>
      </c>
      <c r="L19" s="3">
        <f>SUM(L7:L18)</f>
        <v>61806.68</v>
      </c>
      <c r="M19" s="8">
        <f>I19-J19</f>
        <v>5811.7299999999886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sheetData>
    <row r="1" spans="1:13">
      <c r="A1" s="73" t="s">
        <v>221</v>
      </c>
      <c r="B1" s="73"/>
      <c r="C1" s="73"/>
      <c r="D1" s="73"/>
      <c r="E1" s="73"/>
      <c r="F1" s="73" t="s">
        <v>84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415.2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12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3280.08</v>
      </c>
      <c r="C7" s="13"/>
      <c r="D7" s="13">
        <v>235.45</v>
      </c>
      <c r="E7" s="13"/>
      <c r="F7" s="18">
        <v>601.12</v>
      </c>
      <c r="G7" s="13">
        <v>83.04</v>
      </c>
      <c r="H7" s="13">
        <v>303.10000000000002</v>
      </c>
      <c r="I7" s="13">
        <f>SUM(B7:H7)</f>
        <v>4502.79</v>
      </c>
      <c r="J7" s="18">
        <v>1720.63</v>
      </c>
      <c r="K7" s="13"/>
      <c r="L7" s="18">
        <f>J7</f>
        <v>1720.63</v>
      </c>
      <c r="M7" s="18">
        <f>I7-L7</f>
        <v>2782.16</v>
      </c>
    </row>
    <row r="8" spans="1:13">
      <c r="A8" s="13" t="s">
        <v>17</v>
      </c>
      <c r="B8" s="13">
        <v>3280.08</v>
      </c>
      <c r="C8" s="13"/>
      <c r="D8" s="13">
        <v>268.69</v>
      </c>
      <c r="E8" s="13"/>
      <c r="F8" s="18">
        <v>685.98</v>
      </c>
      <c r="G8" s="13">
        <v>83.04</v>
      </c>
      <c r="H8" s="13">
        <v>303.10000000000002</v>
      </c>
      <c r="I8" s="13">
        <f t="shared" ref="I8:I18" si="0">SUM(B8:H8)</f>
        <v>4620.8900000000003</v>
      </c>
      <c r="J8" s="18">
        <v>2355.64</v>
      </c>
      <c r="K8" s="13"/>
      <c r="L8" s="18">
        <f t="shared" ref="L8:L18" si="1">SUM(J8:K8)</f>
        <v>2355.64</v>
      </c>
      <c r="M8" s="18">
        <f t="shared" ref="M8:M18" si="2">I8-L8</f>
        <v>2265.2500000000005</v>
      </c>
    </row>
    <row r="9" spans="1:13">
      <c r="A9" s="13" t="s">
        <v>18</v>
      </c>
      <c r="B9" s="13">
        <v>3280.08</v>
      </c>
      <c r="C9" s="13"/>
      <c r="D9" s="13">
        <v>254.84</v>
      </c>
      <c r="E9" s="13"/>
      <c r="F9" s="18">
        <v>650.62</v>
      </c>
      <c r="G9" s="13">
        <v>83.04</v>
      </c>
      <c r="H9" s="13">
        <v>303.10000000000002</v>
      </c>
      <c r="I9" s="13">
        <f t="shared" si="0"/>
        <v>4571.68</v>
      </c>
      <c r="J9" s="18">
        <v>2334.79</v>
      </c>
      <c r="K9" s="13"/>
      <c r="L9" s="18">
        <f t="shared" si="1"/>
        <v>2334.79</v>
      </c>
      <c r="M9" s="18">
        <f t="shared" si="2"/>
        <v>2236.8900000000003</v>
      </c>
    </row>
    <row r="10" spans="1:13">
      <c r="A10" s="13" t="s">
        <v>19</v>
      </c>
      <c r="B10" s="13">
        <v>3280.08</v>
      </c>
      <c r="C10" s="13"/>
      <c r="D10" s="13">
        <v>282.54000000000002</v>
      </c>
      <c r="E10" s="13"/>
      <c r="F10" s="18">
        <v>721.34</v>
      </c>
      <c r="G10" s="13">
        <v>83.04</v>
      </c>
      <c r="H10" s="13">
        <v>303.10000000000002</v>
      </c>
      <c r="I10" s="13">
        <f t="shared" si="0"/>
        <v>4670.1000000000004</v>
      </c>
      <c r="J10" s="18">
        <v>2907.71</v>
      </c>
      <c r="K10" s="13"/>
      <c r="L10" s="18">
        <f t="shared" si="1"/>
        <v>2907.71</v>
      </c>
      <c r="M10" s="18">
        <f t="shared" si="2"/>
        <v>1762.3900000000003</v>
      </c>
    </row>
    <row r="11" spans="1:13">
      <c r="A11" s="13" t="s">
        <v>20</v>
      </c>
      <c r="B11" s="13">
        <v>3280.08</v>
      </c>
      <c r="C11" s="13"/>
      <c r="D11" s="13">
        <v>157.88999999999999</v>
      </c>
      <c r="E11" s="13"/>
      <c r="F11" s="18">
        <v>403.1</v>
      </c>
      <c r="G11" s="13">
        <v>83.04</v>
      </c>
      <c r="H11" s="13">
        <v>303.10000000000002</v>
      </c>
      <c r="I11" s="13">
        <f>SUM(B11:H11)</f>
        <v>4227.21</v>
      </c>
      <c r="J11" s="18">
        <v>1574.71</v>
      </c>
      <c r="K11" s="13"/>
      <c r="L11" s="18">
        <f t="shared" si="1"/>
        <v>1574.71</v>
      </c>
      <c r="M11" s="18">
        <f t="shared" si="2"/>
        <v>2652.5</v>
      </c>
    </row>
    <row r="12" spans="1:13">
      <c r="A12" s="13" t="s">
        <v>21</v>
      </c>
      <c r="B12" s="13">
        <v>3280.08</v>
      </c>
      <c r="C12" s="13"/>
      <c r="D12" s="13">
        <v>434.89</v>
      </c>
      <c r="E12" s="13"/>
      <c r="F12" s="18">
        <v>1110.3</v>
      </c>
      <c r="G12" s="13">
        <v>83.04</v>
      </c>
      <c r="H12" s="13">
        <v>303.10000000000002</v>
      </c>
      <c r="I12" s="13">
        <f t="shared" si="0"/>
        <v>5211.41</v>
      </c>
      <c r="J12" s="18">
        <v>3393.6</v>
      </c>
      <c r="K12" s="13"/>
      <c r="L12" s="18">
        <f t="shared" si="1"/>
        <v>3393.6</v>
      </c>
      <c r="M12" s="18">
        <f t="shared" si="2"/>
        <v>1817.81</v>
      </c>
    </row>
    <row r="13" spans="1:13">
      <c r="A13" s="13" t="s">
        <v>22</v>
      </c>
      <c r="B13" s="13"/>
      <c r="C13" s="13"/>
      <c r="D13" s="13"/>
      <c r="E13" s="13"/>
      <c r="F13" s="18"/>
      <c r="G13" s="13"/>
      <c r="H13" s="21"/>
      <c r="I13" s="13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3"/>
      <c r="H14" s="21"/>
      <c r="I14" s="13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3"/>
      <c r="H15" s="21"/>
      <c r="I15" s="13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3"/>
      <c r="H16" s="21"/>
      <c r="I16" s="13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3"/>
      <c r="H17" s="21"/>
      <c r="I17" s="13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3"/>
      <c r="H18" s="21"/>
      <c r="I18" s="13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19680.480000000003</v>
      </c>
      <c r="C19" s="13">
        <f t="shared" ref="C19:K19" si="3">SUM(C7:C15)</f>
        <v>0</v>
      </c>
      <c r="D19" s="13">
        <f>SUM(D7:D18)</f>
        <v>1634.2999999999997</v>
      </c>
      <c r="E19" s="13">
        <f t="shared" si="3"/>
        <v>0</v>
      </c>
      <c r="F19" s="18">
        <f>SUM(F7:F18)</f>
        <v>4172.46</v>
      </c>
      <c r="G19" s="13">
        <f t="shared" si="3"/>
        <v>498.24000000000007</v>
      </c>
      <c r="H19" s="13">
        <f>SUM(H7:H18)</f>
        <v>1818.6</v>
      </c>
      <c r="I19" s="13">
        <f>SUM(I7:I18)</f>
        <v>27804.079999999998</v>
      </c>
      <c r="J19" s="13">
        <f>SUM(J6:J18)</f>
        <v>14287.08</v>
      </c>
      <c r="K19" s="13">
        <f t="shared" si="3"/>
        <v>0</v>
      </c>
      <c r="L19" s="18">
        <f>SUM(L7:L18)</f>
        <v>14287.08</v>
      </c>
      <c r="M19" s="18">
        <f>I19-J19</f>
        <v>13516.999999999998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sheetData>
    <row r="1" spans="1:13">
      <c r="A1" s="71" t="s">
        <v>215</v>
      </c>
      <c r="B1" s="71"/>
      <c r="C1" s="71"/>
      <c r="D1" s="71"/>
      <c r="E1" s="71"/>
      <c r="F1" s="71" t="s">
        <v>85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648.29999999999995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14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5121.57</v>
      </c>
      <c r="C7" s="3"/>
      <c r="D7" s="3">
        <v>878.09</v>
      </c>
      <c r="E7" s="3"/>
      <c r="F7" s="8">
        <v>2241.8200000000002</v>
      </c>
      <c r="G7" s="3">
        <v>129.66</v>
      </c>
      <c r="H7" s="3">
        <v>473.26</v>
      </c>
      <c r="I7" s="3">
        <f>SUM(B7:H7)</f>
        <v>8844.4</v>
      </c>
      <c r="J7" s="8">
        <v>3077</v>
      </c>
      <c r="K7" s="3"/>
      <c r="L7" s="8">
        <f>SUM(J7:K7)</f>
        <v>3077</v>
      </c>
      <c r="M7" s="8">
        <f>I7-L7</f>
        <v>5767.4</v>
      </c>
    </row>
    <row r="8" spans="1:13">
      <c r="A8" s="3" t="s">
        <v>17</v>
      </c>
      <c r="B8" s="3">
        <v>5121.57</v>
      </c>
      <c r="C8" s="3"/>
      <c r="D8" s="3">
        <v>1454.25</v>
      </c>
      <c r="E8" s="3"/>
      <c r="F8" s="8">
        <v>3712.8</v>
      </c>
      <c r="G8" s="3">
        <v>129.66</v>
      </c>
      <c r="H8" s="3">
        <v>473.26</v>
      </c>
      <c r="I8" s="3">
        <f t="shared" ref="I8:I18" si="0">SUM(B8:H8)</f>
        <v>10891.539999999999</v>
      </c>
      <c r="J8" s="8">
        <v>5953</v>
      </c>
      <c r="K8" s="3"/>
      <c r="L8" s="8">
        <f t="shared" ref="L8:L18" si="1">SUM(J8:K8)</f>
        <v>5953</v>
      </c>
      <c r="M8" s="8">
        <f t="shared" ref="M8:M18" si="2">I8-L8</f>
        <v>4938.5399999999991</v>
      </c>
    </row>
    <row r="9" spans="1:13">
      <c r="A9" s="3" t="s">
        <v>18</v>
      </c>
      <c r="B9" s="3">
        <v>5121.57</v>
      </c>
      <c r="C9" s="3"/>
      <c r="D9" s="3">
        <v>1163.4000000000001</v>
      </c>
      <c r="E9" s="3"/>
      <c r="F9" s="8">
        <v>2970.24</v>
      </c>
      <c r="G9" s="3">
        <v>129.66</v>
      </c>
      <c r="H9" s="3">
        <v>473.26</v>
      </c>
      <c r="I9" s="3">
        <f t="shared" si="0"/>
        <v>9858.1299999999992</v>
      </c>
      <c r="J9" s="8">
        <v>7206</v>
      </c>
      <c r="K9" s="3"/>
      <c r="L9" s="8">
        <f t="shared" si="1"/>
        <v>7206</v>
      </c>
      <c r="M9" s="8">
        <f t="shared" si="2"/>
        <v>2652.1299999999992</v>
      </c>
    </row>
    <row r="10" spans="1:13">
      <c r="A10" s="3" t="s">
        <v>19</v>
      </c>
      <c r="B10" s="3">
        <v>5121.57</v>
      </c>
      <c r="C10" s="3"/>
      <c r="D10" s="3">
        <v>858.7</v>
      </c>
      <c r="E10" s="3"/>
      <c r="F10" s="8">
        <v>2192.3200000000002</v>
      </c>
      <c r="G10" s="3">
        <v>129.66</v>
      </c>
      <c r="H10" s="3">
        <v>473.26</v>
      </c>
      <c r="I10" s="3">
        <f t="shared" si="0"/>
        <v>8775.51</v>
      </c>
      <c r="J10" s="8">
        <v>4759.97</v>
      </c>
      <c r="K10" s="3"/>
      <c r="L10" s="8">
        <f t="shared" si="1"/>
        <v>4759.97</v>
      </c>
      <c r="M10" s="8">
        <f t="shared" si="2"/>
        <v>4015.54</v>
      </c>
    </row>
    <row r="11" spans="1:13">
      <c r="A11" s="3" t="s">
        <v>20</v>
      </c>
      <c r="B11" s="3">
        <v>5121.57</v>
      </c>
      <c r="C11" s="3"/>
      <c r="D11" s="3">
        <v>1135.7</v>
      </c>
      <c r="E11" s="3"/>
      <c r="F11" s="8">
        <v>2899.52</v>
      </c>
      <c r="G11" s="3">
        <v>129.66</v>
      </c>
      <c r="H11" s="3">
        <v>473.26</v>
      </c>
      <c r="I11" s="3">
        <f t="shared" si="0"/>
        <v>9759.7099999999991</v>
      </c>
      <c r="J11" s="8">
        <v>10081.799999999999</v>
      </c>
      <c r="K11" s="3"/>
      <c r="L11" s="8">
        <f t="shared" si="1"/>
        <v>10081.799999999999</v>
      </c>
      <c r="M11" s="8">
        <f t="shared" si="2"/>
        <v>-322.09000000000015</v>
      </c>
    </row>
    <row r="12" spans="1:13">
      <c r="A12" s="3" t="s">
        <v>21</v>
      </c>
      <c r="B12" s="3">
        <v>5121.57</v>
      </c>
      <c r="C12" s="3"/>
      <c r="D12" s="3">
        <v>1218.8</v>
      </c>
      <c r="E12" s="3"/>
      <c r="F12" s="8">
        <v>3111.68</v>
      </c>
      <c r="G12" s="3">
        <v>129.66</v>
      </c>
      <c r="H12" s="3">
        <v>473.26</v>
      </c>
      <c r="I12" s="3">
        <f t="shared" si="0"/>
        <v>10054.969999999999</v>
      </c>
      <c r="J12" s="8">
        <v>9948</v>
      </c>
      <c r="K12" s="3"/>
      <c r="L12" s="8">
        <f t="shared" si="1"/>
        <v>9948</v>
      </c>
      <c r="M12" s="8">
        <f t="shared" si="2"/>
        <v>106.96999999999935</v>
      </c>
    </row>
    <row r="13" spans="1:13">
      <c r="A13" s="3" t="s">
        <v>22</v>
      </c>
      <c r="B13" s="3"/>
      <c r="C13" s="3"/>
      <c r="D13" s="3"/>
      <c r="E13" s="3"/>
      <c r="F13" s="8"/>
      <c r="G13" s="3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3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3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3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3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3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30729.42</v>
      </c>
      <c r="C19" s="3">
        <f>SUM(C7:C15)</f>
        <v>0</v>
      </c>
      <c r="D19" s="3">
        <f>SUM(D7:D18)</f>
        <v>6708.9400000000005</v>
      </c>
      <c r="E19" s="3">
        <f>SUM(E7:E15)</f>
        <v>0</v>
      </c>
      <c r="F19" s="8">
        <f>SUM(F7:F18)</f>
        <v>17128.38</v>
      </c>
      <c r="G19" s="3">
        <f>SUM(G7:G18)</f>
        <v>777.95999999999992</v>
      </c>
      <c r="H19" s="3">
        <f>SUM(H7:H18)</f>
        <v>2839.5600000000004</v>
      </c>
      <c r="I19" s="3">
        <f>SUM(I7:I18)</f>
        <v>58184.26</v>
      </c>
      <c r="J19" s="3">
        <f>SUM(J6:J18)</f>
        <v>41025.770000000004</v>
      </c>
      <c r="K19" s="3">
        <f>SUM(K7:K15)</f>
        <v>0</v>
      </c>
      <c r="L19" s="3">
        <f>SUM(L7:L18)</f>
        <v>41025.770000000004</v>
      </c>
      <c r="M19" s="8">
        <f>I19-J19</f>
        <v>17158.489999999998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71" t="s">
        <v>216</v>
      </c>
      <c r="B1" s="71"/>
      <c r="C1" s="71"/>
      <c r="D1" s="71"/>
      <c r="E1" s="71"/>
      <c r="F1" s="71" t="s">
        <v>86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602.9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39</v>
      </c>
      <c r="J5" s="6" t="s">
        <v>13</v>
      </c>
      <c r="K5" s="6"/>
      <c r="L5" s="6" t="s">
        <v>33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4762.91</v>
      </c>
      <c r="C7" s="3"/>
      <c r="D7" s="3">
        <v>983.35</v>
      </c>
      <c r="E7" s="3"/>
      <c r="F7" s="8">
        <v>2510.56</v>
      </c>
      <c r="G7" s="3">
        <v>120.58</v>
      </c>
      <c r="H7" s="3">
        <v>440.12</v>
      </c>
      <c r="I7" s="3">
        <f>SUM(B7:H7)</f>
        <v>8817.52</v>
      </c>
      <c r="J7" s="8">
        <v>8327.9</v>
      </c>
      <c r="K7" s="3"/>
      <c r="L7" s="8">
        <f>J7</f>
        <v>8327.9</v>
      </c>
      <c r="M7" s="8">
        <f>I7-L7</f>
        <v>489.6200000000008</v>
      </c>
    </row>
    <row r="8" spans="1:13">
      <c r="A8" s="3" t="s">
        <v>17</v>
      </c>
      <c r="B8" s="3">
        <v>4762.91</v>
      </c>
      <c r="C8" s="3"/>
      <c r="D8" s="3">
        <v>1066.45</v>
      </c>
      <c r="E8" s="3"/>
      <c r="F8" s="8">
        <v>2722.72</v>
      </c>
      <c r="G8" s="3">
        <v>120.58</v>
      </c>
      <c r="H8" s="3">
        <v>440.12</v>
      </c>
      <c r="I8" s="3">
        <f t="shared" ref="I8:I18" si="0">SUM(B8:H8)</f>
        <v>9112.7800000000007</v>
      </c>
      <c r="J8" s="8">
        <v>6933.25</v>
      </c>
      <c r="K8" s="3"/>
      <c r="L8" s="8">
        <f t="shared" ref="L8:L18" si="1">SUM(J8:K8)</f>
        <v>6933.25</v>
      </c>
      <c r="M8" s="8">
        <f t="shared" ref="M8:M18" si="2">I8-L8</f>
        <v>2179.5300000000007</v>
      </c>
    </row>
    <row r="9" spans="1:13">
      <c r="A9" s="3" t="s">
        <v>18</v>
      </c>
      <c r="B9" s="3">
        <v>4762.91</v>
      </c>
      <c r="C9" s="3"/>
      <c r="D9" s="3">
        <v>1024.9000000000001</v>
      </c>
      <c r="E9" s="3"/>
      <c r="F9" s="8">
        <v>2616.64</v>
      </c>
      <c r="G9" s="3">
        <v>120.58</v>
      </c>
      <c r="H9" s="3">
        <v>440.12</v>
      </c>
      <c r="I9" s="3">
        <f t="shared" si="0"/>
        <v>8965.15</v>
      </c>
      <c r="J9" s="8">
        <v>7773.04</v>
      </c>
      <c r="K9" s="3"/>
      <c r="L9" s="8">
        <f t="shared" si="1"/>
        <v>7773.04</v>
      </c>
      <c r="M9" s="8">
        <f t="shared" si="2"/>
        <v>1192.1099999999997</v>
      </c>
    </row>
    <row r="10" spans="1:13">
      <c r="A10" s="3" t="s">
        <v>19</v>
      </c>
      <c r="B10" s="3">
        <v>4762.91</v>
      </c>
      <c r="C10" s="3"/>
      <c r="D10" s="3">
        <v>997.2</v>
      </c>
      <c r="E10" s="3"/>
      <c r="F10" s="8">
        <v>2545.92</v>
      </c>
      <c r="G10" s="3">
        <v>120.58</v>
      </c>
      <c r="H10" s="3">
        <v>440.12</v>
      </c>
      <c r="I10" s="3">
        <f t="shared" si="0"/>
        <v>8866.73</v>
      </c>
      <c r="J10" s="8">
        <v>6440.97</v>
      </c>
      <c r="K10" s="3"/>
      <c r="L10" s="8">
        <f t="shared" si="1"/>
        <v>6440.97</v>
      </c>
      <c r="M10" s="8">
        <f t="shared" si="2"/>
        <v>2425.7599999999993</v>
      </c>
    </row>
    <row r="11" spans="1:13">
      <c r="A11" s="3" t="s">
        <v>20</v>
      </c>
      <c r="B11" s="3">
        <v>4762.91</v>
      </c>
      <c r="C11" s="3"/>
      <c r="D11" s="3">
        <v>1011.05</v>
      </c>
      <c r="E11" s="3"/>
      <c r="F11" s="8">
        <v>2581.2800000000002</v>
      </c>
      <c r="G11" s="3">
        <v>120.58</v>
      </c>
      <c r="H11" s="3">
        <v>440.12</v>
      </c>
      <c r="I11" s="3">
        <f t="shared" si="0"/>
        <v>8915.94</v>
      </c>
      <c r="J11" s="8">
        <v>6903.97</v>
      </c>
      <c r="K11" s="3"/>
      <c r="L11" s="8">
        <f t="shared" si="1"/>
        <v>6903.97</v>
      </c>
      <c r="M11" s="8">
        <f t="shared" si="2"/>
        <v>2011.9700000000003</v>
      </c>
    </row>
    <row r="12" spans="1:13">
      <c r="A12" s="3" t="s">
        <v>21</v>
      </c>
      <c r="B12" s="3">
        <v>4762.91</v>
      </c>
      <c r="C12" s="3"/>
      <c r="D12" s="3">
        <v>1149.55</v>
      </c>
      <c r="E12" s="3">
        <v>45.71</v>
      </c>
      <c r="F12" s="8">
        <v>2934.88</v>
      </c>
      <c r="G12" s="3">
        <v>120.58</v>
      </c>
      <c r="H12" s="3">
        <v>440.12</v>
      </c>
      <c r="I12" s="3">
        <f t="shared" si="0"/>
        <v>9453.75</v>
      </c>
      <c r="J12" s="8">
        <v>6849.97</v>
      </c>
      <c r="K12" s="3"/>
      <c r="L12" s="8">
        <f t="shared" si="1"/>
        <v>6849.97</v>
      </c>
      <c r="M12" s="8">
        <f t="shared" si="2"/>
        <v>2603.7799999999997</v>
      </c>
    </row>
    <row r="13" spans="1:13">
      <c r="A13" s="3" t="s">
        <v>22</v>
      </c>
      <c r="B13" s="3"/>
      <c r="C13" s="3"/>
      <c r="D13" s="3"/>
      <c r="E13" s="3"/>
      <c r="F13" s="8"/>
      <c r="G13" s="3"/>
      <c r="H13" s="3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3"/>
      <c r="H14" s="3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3"/>
      <c r="H15" s="3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3"/>
      <c r="H16" s="3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3"/>
      <c r="H17" s="3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3"/>
      <c r="H18" s="3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28577.46</v>
      </c>
      <c r="C19" s="3">
        <f>SUM(C7:C15)</f>
        <v>0</v>
      </c>
      <c r="D19" s="3">
        <f>SUM(D7:D18)</f>
        <v>6232.5000000000009</v>
      </c>
      <c r="E19" s="3">
        <f>SUM(E7:E15)</f>
        <v>45.71</v>
      </c>
      <c r="F19" s="3">
        <f>SUM(F7:F18)</f>
        <v>15912</v>
      </c>
      <c r="G19" s="3">
        <f>SUM(G7:G18)</f>
        <v>723.48</v>
      </c>
      <c r="H19" s="3">
        <f>SUM(H7:H18)</f>
        <v>2640.72</v>
      </c>
      <c r="I19" s="3">
        <f>SUM(I7:I18)</f>
        <v>54131.87000000001</v>
      </c>
      <c r="J19" s="3">
        <f>SUM(J6:J18)</f>
        <v>43229.1</v>
      </c>
      <c r="K19" s="3">
        <f>SUM(K7:K15)</f>
        <v>0</v>
      </c>
      <c r="L19" s="3">
        <f>SUM(L7:L18)</f>
        <v>43229.1</v>
      </c>
      <c r="M19" s="8">
        <f>I19-J19</f>
        <v>10902.770000000011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E13" sqref="E13"/>
    </sheetView>
  </sheetViews>
  <sheetFormatPr defaultRowHeight="15"/>
  <cols>
    <col min="10" max="10" width="9.5703125" bestFit="1" customWidth="1"/>
  </cols>
  <sheetData>
    <row r="1" spans="1:13">
      <c r="A1" s="71" t="s">
        <v>216</v>
      </c>
      <c r="B1" s="71"/>
      <c r="C1" s="71"/>
      <c r="D1" s="71"/>
      <c r="E1" s="71"/>
      <c r="F1" s="71" t="s">
        <v>87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708.9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35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5600.31</v>
      </c>
      <c r="C7" s="3"/>
      <c r="D7" s="3">
        <v>833.77</v>
      </c>
      <c r="E7" s="3"/>
      <c r="F7" s="8">
        <v>2128.67</v>
      </c>
      <c r="G7" s="3">
        <v>141.78</v>
      </c>
      <c r="H7" s="3">
        <v>517.5</v>
      </c>
      <c r="I7" s="3">
        <f>SUM(B7:H7)</f>
        <v>9222.0300000000007</v>
      </c>
      <c r="J7" s="8">
        <v>6587.65</v>
      </c>
      <c r="K7" s="3"/>
      <c r="L7" s="8">
        <f>SUM(J7:K7)</f>
        <v>6587.65</v>
      </c>
      <c r="M7" s="8">
        <f>I7-L7</f>
        <v>2634.380000000001</v>
      </c>
    </row>
    <row r="8" spans="1:13">
      <c r="A8" s="3" t="s">
        <v>17</v>
      </c>
      <c r="B8" s="3">
        <v>5600.31</v>
      </c>
      <c r="C8" s="3"/>
      <c r="D8" s="3">
        <v>903.02</v>
      </c>
      <c r="E8" s="3"/>
      <c r="F8" s="8">
        <v>2305.4699999999998</v>
      </c>
      <c r="G8" s="3">
        <v>141.78</v>
      </c>
      <c r="H8" s="3">
        <v>517.5</v>
      </c>
      <c r="I8" s="3">
        <f t="shared" ref="I8:I18" si="0">SUM(B8:H8)</f>
        <v>9468.08</v>
      </c>
      <c r="J8" s="8">
        <v>7483.44</v>
      </c>
      <c r="K8" s="3"/>
      <c r="L8" s="8">
        <f t="shared" ref="L8:L18" si="1">SUM(J8:K8)</f>
        <v>7483.44</v>
      </c>
      <c r="M8" s="8">
        <f t="shared" ref="M8:M18" si="2">I8-L8</f>
        <v>1984.6400000000003</v>
      </c>
    </row>
    <row r="9" spans="1:13">
      <c r="A9" s="3" t="s">
        <v>18</v>
      </c>
      <c r="B9" s="3">
        <v>5600.31</v>
      </c>
      <c r="C9" s="3"/>
      <c r="D9" s="3">
        <v>986.12</v>
      </c>
      <c r="E9" s="3"/>
      <c r="F9" s="8">
        <v>2517.63</v>
      </c>
      <c r="G9" s="3">
        <v>141.78</v>
      </c>
      <c r="H9" s="3">
        <v>517.5</v>
      </c>
      <c r="I9" s="3">
        <f t="shared" si="0"/>
        <v>9763.340000000002</v>
      </c>
      <c r="J9" s="8">
        <v>9063.48</v>
      </c>
      <c r="K9" s="3"/>
      <c r="L9" s="8">
        <f t="shared" si="1"/>
        <v>9063.48</v>
      </c>
      <c r="M9" s="8">
        <f t="shared" si="2"/>
        <v>699.8600000000024</v>
      </c>
    </row>
    <row r="10" spans="1:13">
      <c r="A10" s="3" t="s">
        <v>19</v>
      </c>
      <c r="B10" s="3">
        <v>5600.31</v>
      </c>
      <c r="C10" s="3"/>
      <c r="D10" s="3">
        <v>1581.67</v>
      </c>
      <c r="E10" s="3"/>
      <c r="F10" s="8">
        <v>4038.11</v>
      </c>
      <c r="G10" s="3">
        <v>141.78</v>
      </c>
      <c r="H10" s="3">
        <v>517.5</v>
      </c>
      <c r="I10" s="3">
        <f t="shared" si="0"/>
        <v>11879.37</v>
      </c>
      <c r="J10" s="8">
        <v>14820.18</v>
      </c>
      <c r="K10" s="3"/>
      <c r="L10" s="8">
        <f t="shared" si="1"/>
        <v>14820.18</v>
      </c>
      <c r="M10" s="8">
        <f t="shared" si="2"/>
        <v>-2940.8099999999995</v>
      </c>
    </row>
    <row r="11" spans="1:13">
      <c r="A11" s="3" t="s">
        <v>20</v>
      </c>
      <c r="B11" s="3">
        <v>5600.31</v>
      </c>
      <c r="C11" s="3"/>
      <c r="D11" s="3">
        <v>972.27</v>
      </c>
      <c r="E11" s="3"/>
      <c r="F11" s="8">
        <v>2482.27</v>
      </c>
      <c r="G11" s="3">
        <v>141.78</v>
      </c>
      <c r="H11" s="3">
        <v>517.5</v>
      </c>
      <c r="I11" s="3">
        <f t="shared" si="0"/>
        <v>9714.130000000001</v>
      </c>
      <c r="J11" s="8">
        <v>7855.06</v>
      </c>
      <c r="K11" s="3"/>
      <c r="L11" s="8">
        <f t="shared" si="1"/>
        <v>7855.06</v>
      </c>
      <c r="M11" s="8">
        <f t="shared" si="2"/>
        <v>1859.0700000000006</v>
      </c>
    </row>
    <row r="12" spans="1:13">
      <c r="A12" s="3" t="s">
        <v>21</v>
      </c>
      <c r="B12" s="3">
        <v>5600.31</v>
      </c>
      <c r="C12" s="3"/>
      <c r="D12" s="3">
        <v>1027.67</v>
      </c>
      <c r="E12" s="3">
        <v>301.66000000000003</v>
      </c>
      <c r="F12" s="8">
        <v>2623.7109999999998</v>
      </c>
      <c r="G12" s="3">
        <v>141.78</v>
      </c>
      <c r="H12" s="3">
        <v>517.5</v>
      </c>
      <c r="I12" s="3">
        <f t="shared" si="0"/>
        <v>10212.631000000001</v>
      </c>
      <c r="J12" s="8">
        <v>8560.25</v>
      </c>
      <c r="K12" s="3"/>
      <c r="L12" s="8">
        <f t="shared" si="1"/>
        <v>8560.25</v>
      </c>
      <c r="M12" s="8">
        <f t="shared" si="2"/>
        <v>1652.3810000000012</v>
      </c>
    </row>
    <row r="13" spans="1:13">
      <c r="A13" s="3" t="s">
        <v>22</v>
      </c>
      <c r="B13" s="3"/>
      <c r="C13" s="3"/>
      <c r="D13" s="3"/>
      <c r="E13" s="3"/>
      <c r="F13" s="8"/>
      <c r="G13" s="3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3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3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3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3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3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33601.86</v>
      </c>
      <c r="C19" s="3">
        <f>SUM(C7:C13)</f>
        <v>0</v>
      </c>
      <c r="D19" s="3">
        <f>SUM(D7:D18)</f>
        <v>6304.52</v>
      </c>
      <c r="E19" s="3">
        <f>SUM(E7:E13)</f>
        <v>301.66000000000003</v>
      </c>
      <c r="F19" s="3">
        <f>SUM(F7:F18)</f>
        <v>16095.860999999999</v>
      </c>
      <c r="G19" s="3">
        <f>SUM(G7:G18)</f>
        <v>850.68</v>
      </c>
      <c r="H19" s="3">
        <f>SUM(H7:H18)</f>
        <v>3105</v>
      </c>
      <c r="I19" s="3">
        <f>SUM(I7:I18)</f>
        <v>60259.581000000013</v>
      </c>
      <c r="J19" s="8">
        <f>SUM(J6:J18)</f>
        <v>54370.06</v>
      </c>
      <c r="K19" s="3">
        <f>SUM(K7:K13)</f>
        <v>0</v>
      </c>
      <c r="L19" s="3">
        <f>SUM(L7:L18)</f>
        <v>54370.06</v>
      </c>
      <c r="M19" s="8">
        <f>I19-J19</f>
        <v>5889.5210000000152</v>
      </c>
    </row>
    <row r="24" spans="1:13">
      <c r="L24" t="s">
        <v>212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11" max="11" width="7.42578125" customWidth="1"/>
    <col min="12" max="12" width="9.7109375" customWidth="1"/>
  </cols>
  <sheetData>
    <row r="1" spans="1:13">
      <c r="A1" s="71" t="s">
        <v>216</v>
      </c>
      <c r="B1" s="71"/>
      <c r="C1" s="71"/>
      <c r="D1" s="71"/>
      <c r="E1" s="71"/>
      <c r="F1" s="71" t="s">
        <v>88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572.79999999999995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37</v>
      </c>
      <c r="J5" s="6" t="s">
        <v>13</v>
      </c>
      <c r="K5" s="6"/>
      <c r="L5" s="6" t="s">
        <v>35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4525.12</v>
      </c>
      <c r="C7" s="3"/>
      <c r="D7" s="3">
        <v>734.05</v>
      </c>
      <c r="E7" s="3"/>
      <c r="F7" s="8">
        <v>1874.08</v>
      </c>
      <c r="G7" s="3">
        <v>114.56</v>
      </c>
      <c r="H7" s="3">
        <v>418.14</v>
      </c>
      <c r="I7" s="3">
        <f t="shared" ref="I7:I12" si="0">SUM(B7:H7)</f>
        <v>7665.9500000000007</v>
      </c>
      <c r="J7" s="8">
        <v>6191</v>
      </c>
      <c r="K7" s="3"/>
      <c r="L7" s="8">
        <f>J7</f>
        <v>6191</v>
      </c>
      <c r="M7" s="8">
        <f>I7-L7</f>
        <v>1474.9500000000007</v>
      </c>
    </row>
    <row r="8" spans="1:13">
      <c r="A8" s="3" t="s">
        <v>17</v>
      </c>
      <c r="B8" s="3">
        <v>4525.12</v>
      </c>
      <c r="C8" s="3"/>
      <c r="D8" s="3">
        <v>508.3</v>
      </c>
      <c r="E8" s="3"/>
      <c r="F8" s="8">
        <v>1297.72</v>
      </c>
      <c r="G8" s="3">
        <v>114.56</v>
      </c>
      <c r="H8" s="3">
        <v>418.14</v>
      </c>
      <c r="I8" s="3">
        <f t="shared" si="0"/>
        <v>6863.8400000000011</v>
      </c>
      <c r="J8" s="8">
        <v>6679</v>
      </c>
      <c r="K8" s="3"/>
      <c r="L8" s="8">
        <f t="shared" ref="L8:L18" si="1">SUM(J8:K8)</f>
        <v>6679</v>
      </c>
      <c r="M8" s="8">
        <f t="shared" ref="M8:M18" si="2">I8-L8</f>
        <v>184.84000000000106</v>
      </c>
    </row>
    <row r="9" spans="1:13">
      <c r="A9" s="3" t="s">
        <v>18</v>
      </c>
      <c r="B9" s="3">
        <v>4525.12</v>
      </c>
      <c r="C9" s="3"/>
      <c r="D9" s="3">
        <v>577.54999999999995</v>
      </c>
      <c r="E9" s="3"/>
      <c r="F9" s="8">
        <v>1474.52</v>
      </c>
      <c r="G9" s="3">
        <v>114.56</v>
      </c>
      <c r="H9" s="3">
        <v>418.14</v>
      </c>
      <c r="I9" s="3">
        <f t="shared" si="0"/>
        <v>7109.8900000000012</v>
      </c>
      <c r="J9" s="8">
        <v>6747</v>
      </c>
      <c r="K9" s="3"/>
      <c r="L9" s="8">
        <f t="shared" si="1"/>
        <v>6747</v>
      </c>
      <c r="M9" s="8">
        <f t="shared" si="2"/>
        <v>362.89000000000124</v>
      </c>
    </row>
    <row r="10" spans="1:13">
      <c r="A10" s="3" t="s">
        <v>19</v>
      </c>
      <c r="B10" s="3">
        <v>4525.12</v>
      </c>
      <c r="C10" s="3"/>
      <c r="D10" s="3">
        <v>515.22</v>
      </c>
      <c r="E10" s="3"/>
      <c r="F10" s="8">
        <v>1315.4</v>
      </c>
      <c r="G10" s="3">
        <v>114.56</v>
      </c>
      <c r="H10" s="3">
        <v>418.14</v>
      </c>
      <c r="I10" s="3">
        <f t="shared" si="0"/>
        <v>6888.4400000000005</v>
      </c>
      <c r="J10" s="8">
        <v>5420</v>
      </c>
      <c r="K10" s="3"/>
      <c r="L10" s="8">
        <f t="shared" si="1"/>
        <v>5420</v>
      </c>
      <c r="M10" s="8">
        <f t="shared" si="2"/>
        <v>1468.4400000000005</v>
      </c>
    </row>
    <row r="11" spans="1:13">
      <c r="A11" s="3" t="s">
        <v>20</v>
      </c>
      <c r="B11" s="3">
        <v>4525.12</v>
      </c>
      <c r="C11" s="3"/>
      <c r="D11" s="3">
        <v>445.97</v>
      </c>
      <c r="E11" s="3"/>
      <c r="F11" s="8">
        <v>1138.5899999999999</v>
      </c>
      <c r="G11" s="3">
        <v>114.56</v>
      </c>
      <c r="H11" s="3">
        <v>418.14</v>
      </c>
      <c r="I11" s="3">
        <f t="shared" si="0"/>
        <v>6642.380000000001</v>
      </c>
      <c r="J11" s="8">
        <v>6588.4</v>
      </c>
      <c r="K11" s="3"/>
      <c r="L11" s="8">
        <f t="shared" si="1"/>
        <v>6588.4</v>
      </c>
      <c r="M11" s="8">
        <f t="shared" si="2"/>
        <v>53.980000000001382</v>
      </c>
    </row>
    <row r="12" spans="1:13">
      <c r="A12" s="3" t="s">
        <v>21</v>
      </c>
      <c r="B12" s="3">
        <v>4525.12</v>
      </c>
      <c r="C12" s="3"/>
      <c r="D12" s="3">
        <v>529.07000000000005</v>
      </c>
      <c r="E12" s="3"/>
      <c r="F12" s="8">
        <v>1350.75</v>
      </c>
      <c r="G12" s="3">
        <v>114.56</v>
      </c>
      <c r="H12" s="3">
        <v>418.14</v>
      </c>
      <c r="I12" s="3">
        <f t="shared" si="0"/>
        <v>6937.64</v>
      </c>
      <c r="J12" s="8">
        <v>7219</v>
      </c>
      <c r="K12" s="3"/>
      <c r="L12" s="8">
        <f t="shared" si="1"/>
        <v>7219</v>
      </c>
      <c r="M12" s="8">
        <f t="shared" si="2"/>
        <v>-281.35999999999967</v>
      </c>
    </row>
    <row r="13" spans="1:13">
      <c r="A13" s="3" t="s">
        <v>22</v>
      </c>
      <c r="B13" s="3"/>
      <c r="D13" s="3"/>
      <c r="E13" s="3"/>
      <c r="F13" s="8"/>
      <c r="G13" s="3"/>
      <c r="H13" s="9"/>
      <c r="I13" s="3">
        <f t="shared" ref="I13:I18" si="3">SUM(B13:H13)</f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3"/>
      <c r="H14" s="9"/>
      <c r="I14" s="3">
        <f t="shared" si="3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3"/>
      <c r="H15" s="9"/>
      <c r="I15" s="3">
        <f t="shared" si="3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3"/>
      <c r="H16" s="9"/>
      <c r="I16" s="3">
        <f t="shared" si="3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3"/>
      <c r="H17" s="9"/>
      <c r="I17" s="3">
        <f t="shared" si="3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3"/>
      <c r="H18" s="9"/>
      <c r="I18" s="3">
        <f t="shared" si="3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27150.719999999998</v>
      </c>
      <c r="C19" s="3">
        <f>SUM(C7:C15)</f>
        <v>0</v>
      </c>
      <c r="D19" s="3">
        <f>SUM(D7:D18)</f>
        <v>3310.1600000000003</v>
      </c>
      <c r="E19" s="3">
        <f>SUM(E7:E15)</f>
        <v>0</v>
      </c>
      <c r="F19" s="8">
        <f>SUM(F7:F18)</f>
        <v>8451.06</v>
      </c>
      <c r="G19" s="3">
        <f>SUM(G7:G18)</f>
        <v>687.3599999999999</v>
      </c>
      <c r="H19" s="3">
        <f>SUM(H7:H18)</f>
        <v>2508.8399999999997</v>
      </c>
      <c r="I19" s="3">
        <f>SUM(I7:I18)</f>
        <v>42108.14</v>
      </c>
      <c r="J19" s="3">
        <f>SUM(J6:J18)</f>
        <v>38844.400000000001</v>
      </c>
      <c r="K19" s="3">
        <f>SUM(K7:K15)</f>
        <v>0</v>
      </c>
      <c r="L19" s="8">
        <f>SUM(L7:L18)</f>
        <v>38844.400000000001</v>
      </c>
      <c r="M19" s="3">
        <f>I19-J19</f>
        <v>3263.739999999998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J13" sqref="J13"/>
    </sheetView>
  </sheetViews>
  <sheetFormatPr defaultRowHeight="15"/>
  <sheetData>
    <row r="1" spans="1:13">
      <c r="A1" s="72" t="s">
        <v>216</v>
      </c>
      <c r="B1" s="72"/>
      <c r="C1" s="72"/>
      <c r="D1" s="72"/>
      <c r="E1" s="72"/>
      <c r="F1" s="72" t="s">
        <v>89</v>
      </c>
      <c r="G1" s="72"/>
      <c r="H1" s="72"/>
    </row>
    <row r="3" spans="1:13">
      <c r="A3" s="12" t="s">
        <v>1</v>
      </c>
      <c r="B3" s="12"/>
      <c r="C3" s="12" t="s">
        <v>2</v>
      </c>
      <c r="D3" s="12">
        <v>723.6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33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5716.44</v>
      </c>
      <c r="C7" s="13"/>
      <c r="D7" s="13">
        <v>1288.05</v>
      </c>
      <c r="E7" s="13"/>
      <c r="F7" s="18">
        <v>3288.48</v>
      </c>
      <c r="G7" s="13">
        <v>144.72</v>
      </c>
      <c r="H7" s="13">
        <v>528.23</v>
      </c>
      <c r="I7" s="13">
        <f>SUM(B7:H7)</f>
        <v>10965.919999999998</v>
      </c>
      <c r="J7" s="18">
        <v>8381.7999999999993</v>
      </c>
      <c r="K7" s="13"/>
      <c r="L7" s="18">
        <f>SUM(J7:K7)</f>
        <v>8381.7999999999993</v>
      </c>
      <c r="M7" s="18">
        <f>I7-L7</f>
        <v>2584.119999999999</v>
      </c>
    </row>
    <row r="8" spans="1:13">
      <c r="A8" s="13" t="s">
        <v>17</v>
      </c>
      <c r="B8" s="13">
        <v>5716.44</v>
      </c>
      <c r="C8" s="13"/>
      <c r="D8" s="13">
        <v>941.8</v>
      </c>
      <c r="E8" s="13"/>
      <c r="F8" s="18">
        <v>2404.48</v>
      </c>
      <c r="G8" s="13">
        <v>144.72</v>
      </c>
      <c r="H8" s="13">
        <v>528.23</v>
      </c>
      <c r="I8" s="13">
        <f t="shared" ref="I8:I18" si="0">SUM(B8:H8)</f>
        <v>9735.6699999999983</v>
      </c>
      <c r="J8" s="18">
        <v>6517.75</v>
      </c>
      <c r="K8" s="13"/>
      <c r="L8" s="18">
        <f t="shared" ref="L8:L18" si="1">SUM(J8:K8)</f>
        <v>6517.75</v>
      </c>
      <c r="M8" s="18">
        <f t="shared" ref="M8:M18" si="2">I8-L8</f>
        <v>3217.9199999999983</v>
      </c>
    </row>
    <row r="9" spans="1:13">
      <c r="A9" s="13" t="s">
        <v>18</v>
      </c>
      <c r="B9" s="13">
        <v>5716.44</v>
      </c>
      <c r="C9" s="13"/>
      <c r="D9" s="13">
        <v>900.25</v>
      </c>
      <c r="E9" s="13"/>
      <c r="F9" s="18">
        <v>2298.4</v>
      </c>
      <c r="G9" s="13">
        <v>144.72</v>
      </c>
      <c r="H9" s="13">
        <v>528.23</v>
      </c>
      <c r="I9" s="13">
        <f t="shared" si="0"/>
        <v>9588.0399999999991</v>
      </c>
      <c r="J9" s="18">
        <v>9566.49</v>
      </c>
      <c r="K9" s="13"/>
      <c r="L9" s="18">
        <f t="shared" si="1"/>
        <v>9566.49</v>
      </c>
      <c r="M9" s="18">
        <f t="shared" si="2"/>
        <v>21.549999999999272</v>
      </c>
    </row>
    <row r="10" spans="1:13">
      <c r="A10" s="13" t="s">
        <v>19</v>
      </c>
      <c r="B10" s="13">
        <v>5716.44</v>
      </c>
      <c r="C10" s="13"/>
      <c r="D10" s="13">
        <v>789.45</v>
      </c>
      <c r="E10" s="13"/>
      <c r="F10" s="18">
        <v>2015.52</v>
      </c>
      <c r="G10" s="13">
        <v>144.72</v>
      </c>
      <c r="H10" s="13">
        <v>528.23</v>
      </c>
      <c r="I10" s="13">
        <f t="shared" si="0"/>
        <v>9194.3599999999988</v>
      </c>
      <c r="J10" s="18">
        <v>11644.16</v>
      </c>
      <c r="K10" s="13"/>
      <c r="L10" s="18">
        <f t="shared" si="1"/>
        <v>11644.16</v>
      </c>
      <c r="M10" s="18">
        <f t="shared" si="2"/>
        <v>-2449.8000000000011</v>
      </c>
    </row>
    <row r="11" spans="1:13">
      <c r="A11" s="13" t="s">
        <v>20</v>
      </c>
      <c r="B11" s="13">
        <v>5716.44</v>
      </c>
      <c r="C11" s="13"/>
      <c r="D11" s="13">
        <v>997.2</v>
      </c>
      <c r="E11" s="13"/>
      <c r="F11" s="18">
        <v>2545.92</v>
      </c>
      <c r="G11" s="13">
        <v>144.72</v>
      </c>
      <c r="H11" s="13">
        <v>528.23</v>
      </c>
      <c r="I11" s="13">
        <f t="shared" si="0"/>
        <v>9932.5099999999984</v>
      </c>
      <c r="J11" s="18">
        <v>5299.64</v>
      </c>
      <c r="K11" s="13"/>
      <c r="L11" s="18">
        <f t="shared" si="1"/>
        <v>5299.64</v>
      </c>
      <c r="M11" s="18">
        <f t="shared" si="2"/>
        <v>4632.8699999999981</v>
      </c>
    </row>
    <row r="12" spans="1:13">
      <c r="A12" s="13" t="s">
        <v>21</v>
      </c>
      <c r="B12" s="13">
        <v>5716.44</v>
      </c>
      <c r="C12" s="13"/>
      <c r="D12" s="13">
        <v>1121.8499999999999</v>
      </c>
      <c r="E12" s="13"/>
      <c r="F12" s="18">
        <v>2864.16</v>
      </c>
      <c r="G12" s="13">
        <v>144.72</v>
      </c>
      <c r="H12" s="13">
        <v>528.23</v>
      </c>
      <c r="I12" s="13">
        <f t="shared" si="0"/>
        <v>10375.399999999998</v>
      </c>
      <c r="J12" s="18">
        <v>25699.040000000001</v>
      </c>
      <c r="K12" s="13"/>
      <c r="L12" s="18">
        <f t="shared" si="1"/>
        <v>25699.040000000001</v>
      </c>
      <c r="M12" s="18">
        <f t="shared" si="2"/>
        <v>-15323.640000000003</v>
      </c>
    </row>
    <row r="13" spans="1:13">
      <c r="A13" s="13" t="s">
        <v>22</v>
      </c>
      <c r="B13" s="13"/>
      <c r="C13" s="13"/>
      <c r="D13" s="13"/>
      <c r="E13" s="13"/>
      <c r="F13" s="18"/>
      <c r="G13" s="13"/>
      <c r="H13" s="13"/>
      <c r="I13" s="13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3"/>
      <c r="H14" s="13"/>
      <c r="I14" s="13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3"/>
      <c r="H15" s="13"/>
      <c r="I15" s="13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3"/>
      <c r="H16" s="13"/>
      <c r="I16" s="13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3"/>
      <c r="H17" s="13"/>
      <c r="I17" s="13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3"/>
      <c r="H18" s="13"/>
      <c r="I18" s="13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34298.639999999999</v>
      </c>
      <c r="C19" s="13">
        <f>SUM(C7:C15)</f>
        <v>0</v>
      </c>
      <c r="D19" s="13">
        <f>SUM(D7:D18)</f>
        <v>6038.6</v>
      </c>
      <c r="E19" s="13">
        <f>SUM(E7:E15)</f>
        <v>0</v>
      </c>
      <c r="F19" s="13">
        <f>SUM(F7:F18)</f>
        <v>15416.960000000001</v>
      </c>
      <c r="G19" s="13">
        <f>SUM(G7:G18)</f>
        <v>868.32</v>
      </c>
      <c r="H19" s="13">
        <f>SUM(H7:H18)</f>
        <v>3169.38</v>
      </c>
      <c r="I19" s="13">
        <f>SUM(I7:I18)</f>
        <v>59791.899999999994</v>
      </c>
      <c r="J19" s="13">
        <f>SUM(J6:J18)</f>
        <v>67108.88</v>
      </c>
      <c r="K19" s="13">
        <f>SUM(K7:K15)</f>
        <v>0</v>
      </c>
      <c r="L19" s="13">
        <f>SUM(L7:L18)</f>
        <v>67108.88</v>
      </c>
      <c r="M19" s="13">
        <f>I19-J19</f>
        <v>-7316.9800000000105</v>
      </c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5" spans="1:13">
      <c r="L25" s="29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sheetData>
    <row r="1" spans="1:13">
      <c r="A1" s="73" t="s">
        <v>220</v>
      </c>
      <c r="B1" s="73"/>
      <c r="C1" s="73"/>
      <c r="D1" s="73"/>
      <c r="E1" s="73"/>
      <c r="F1" s="73" t="s">
        <v>36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831.7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37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26">
        <v>6570.43</v>
      </c>
      <c r="C7" s="13"/>
      <c r="D7" s="13">
        <v>817.15</v>
      </c>
      <c r="E7" s="13"/>
      <c r="F7" s="18">
        <v>2086.2399999999998</v>
      </c>
      <c r="G7" s="13">
        <v>166.34</v>
      </c>
      <c r="H7" s="13">
        <v>607.14</v>
      </c>
      <c r="I7" s="13">
        <f>SUM(B7:H7)</f>
        <v>10247.299999999999</v>
      </c>
      <c r="J7" s="18">
        <v>7739.43</v>
      </c>
      <c r="K7" s="13"/>
      <c r="L7" s="18">
        <f>SUM(J7:K7)</f>
        <v>7739.43</v>
      </c>
      <c r="M7" s="18">
        <f>I7-L7</f>
        <v>2507.869999999999</v>
      </c>
    </row>
    <row r="8" spans="1:13">
      <c r="A8" s="13" t="s">
        <v>17</v>
      </c>
      <c r="B8" s="26">
        <v>6570.43</v>
      </c>
      <c r="C8" s="13"/>
      <c r="D8" s="13">
        <v>927.95</v>
      </c>
      <c r="E8" s="13"/>
      <c r="F8" s="13">
        <v>2369.12</v>
      </c>
      <c r="G8" s="13">
        <v>166.34</v>
      </c>
      <c r="H8" s="13">
        <v>607.14</v>
      </c>
      <c r="I8" s="13">
        <f>SUM(B8:H8)</f>
        <v>10640.98</v>
      </c>
      <c r="J8" s="18">
        <v>8808.7800000000007</v>
      </c>
      <c r="K8" s="13"/>
      <c r="L8" s="18">
        <f t="shared" ref="L8:L18" si="0">SUM(J8:K8)</f>
        <v>8808.7800000000007</v>
      </c>
      <c r="M8" s="18">
        <f t="shared" ref="M8:M17" si="1">I8-L8</f>
        <v>1832.1999999999989</v>
      </c>
    </row>
    <row r="9" spans="1:13">
      <c r="A9" s="13" t="s">
        <v>18</v>
      </c>
      <c r="B9" s="26">
        <v>6570.43</v>
      </c>
      <c r="C9" s="13"/>
      <c r="D9" s="13">
        <v>872.55</v>
      </c>
      <c r="E9" s="13"/>
      <c r="F9" s="13">
        <v>2227.6799999999998</v>
      </c>
      <c r="G9" s="13">
        <v>166.34</v>
      </c>
      <c r="H9" s="13">
        <v>607.14</v>
      </c>
      <c r="I9" s="13">
        <f t="shared" ref="I9:I17" si="2">SUM(B9:H9)</f>
        <v>10444.14</v>
      </c>
      <c r="J9" s="18">
        <v>7555.99</v>
      </c>
      <c r="K9" s="13"/>
      <c r="L9" s="18">
        <f t="shared" si="0"/>
        <v>7555.99</v>
      </c>
      <c r="M9" s="18">
        <f t="shared" si="1"/>
        <v>2888.1499999999996</v>
      </c>
    </row>
    <row r="10" spans="1:13">
      <c r="A10" s="13" t="s">
        <v>19</v>
      </c>
      <c r="B10" s="26">
        <v>6570.43</v>
      </c>
      <c r="C10" s="13"/>
      <c r="D10" s="13">
        <v>1177.25</v>
      </c>
      <c r="E10" s="13"/>
      <c r="F10" s="13">
        <v>3005.6</v>
      </c>
      <c r="G10" s="13">
        <v>166.34</v>
      </c>
      <c r="H10" s="13">
        <v>607.14</v>
      </c>
      <c r="I10" s="13">
        <f t="shared" si="2"/>
        <v>11526.76</v>
      </c>
      <c r="J10" s="18">
        <v>9807</v>
      </c>
      <c r="K10" s="13"/>
      <c r="L10" s="18">
        <f t="shared" si="0"/>
        <v>9807</v>
      </c>
      <c r="M10" s="18">
        <f t="shared" si="1"/>
        <v>1719.7600000000002</v>
      </c>
    </row>
    <row r="11" spans="1:13">
      <c r="A11" s="13" t="s">
        <v>20</v>
      </c>
      <c r="B11" s="26">
        <v>6570.43</v>
      </c>
      <c r="C11" s="13"/>
      <c r="D11" s="13">
        <v>1011.05</v>
      </c>
      <c r="E11" s="13">
        <v>299.37</v>
      </c>
      <c r="F11" s="18">
        <v>2581.2800000000002</v>
      </c>
      <c r="G11" s="13">
        <v>166.34</v>
      </c>
      <c r="H11" s="13">
        <v>607.14</v>
      </c>
      <c r="I11" s="13">
        <f t="shared" si="2"/>
        <v>11235.61</v>
      </c>
      <c r="J11" s="18">
        <v>9057</v>
      </c>
      <c r="K11" s="13"/>
      <c r="L11" s="18">
        <f t="shared" si="0"/>
        <v>9057</v>
      </c>
      <c r="M11" s="18">
        <f t="shared" si="1"/>
        <v>2178.6100000000006</v>
      </c>
    </row>
    <row r="12" spans="1:13">
      <c r="A12" s="13" t="s">
        <v>21</v>
      </c>
      <c r="B12" s="26">
        <v>6570.43</v>
      </c>
      <c r="C12" s="13"/>
      <c r="D12" s="13">
        <v>988.89</v>
      </c>
      <c r="E12" s="13">
        <v>396.32</v>
      </c>
      <c r="F12" s="18">
        <v>2524.6999999999998</v>
      </c>
      <c r="G12" s="13">
        <v>166.34</v>
      </c>
      <c r="H12" s="13">
        <v>607.14</v>
      </c>
      <c r="I12" s="13">
        <f t="shared" si="2"/>
        <v>11253.82</v>
      </c>
      <c r="J12" s="18">
        <v>8195</v>
      </c>
      <c r="K12" s="13"/>
      <c r="L12" s="18">
        <f t="shared" si="0"/>
        <v>8195</v>
      </c>
      <c r="M12" s="18">
        <f t="shared" si="1"/>
        <v>3058.8199999999997</v>
      </c>
    </row>
    <row r="13" spans="1:13">
      <c r="A13" s="13" t="s">
        <v>22</v>
      </c>
      <c r="B13" s="13"/>
      <c r="C13" s="13"/>
      <c r="D13" s="13"/>
      <c r="E13" s="13"/>
      <c r="F13" s="18"/>
      <c r="G13" s="21"/>
      <c r="H13" s="21"/>
      <c r="I13" s="13">
        <f t="shared" si="2"/>
        <v>0</v>
      </c>
      <c r="J13" s="18"/>
      <c r="K13" s="13"/>
      <c r="L13" s="18">
        <f t="shared" si="0"/>
        <v>0</v>
      </c>
      <c r="M13" s="18">
        <f t="shared" si="1"/>
        <v>0</v>
      </c>
    </row>
    <row r="14" spans="1:13">
      <c r="A14" s="13" t="s">
        <v>23</v>
      </c>
      <c r="B14" s="13"/>
      <c r="C14" s="26"/>
      <c r="D14" s="13"/>
      <c r="E14" s="26"/>
      <c r="F14" s="18"/>
      <c r="G14" s="21"/>
      <c r="H14" s="21"/>
      <c r="I14" s="13">
        <f t="shared" si="2"/>
        <v>0</v>
      </c>
      <c r="J14" s="18"/>
      <c r="K14" s="26"/>
      <c r="L14" s="18">
        <f t="shared" si="0"/>
        <v>0</v>
      </c>
      <c r="M14" s="18">
        <f t="shared" si="1"/>
        <v>0</v>
      </c>
    </row>
    <row r="15" spans="1:13">
      <c r="A15" s="13" t="s">
        <v>24</v>
      </c>
      <c r="B15" s="13"/>
      <c r="C15" s="26"/>
      <c r="D15" s="13"/>
      <c r="E15" s="26"/>
      <c r="F15" s="18"/>
      <c r="G15" s="21"/>
      <c r="H15" s="21"/>
      <c r="I15" s="13">
        <f t="shared" si="2"/>
        <v>0</v>
      </c>
      <c r="J15" s="18"/>
      <c r="K15" s="26"/>
      <c r="L15" s="18">
        <f t="shared" si="0"/>
        <v>0</v>
      </c>
      <c r="M15" s="18">
        <f t="shared" si="1"/>
        <v>0</v>
      </c>
    </row>
    <row r="16" spans="1:13">
      <c r="A16" s="13" t="s">
        <v>25</v>
      </c>
      <c r="B16" s="13"/>
      <c r="C16" s="26"/>
      <c r="D16" s="13"/>
      <c r="E16" s="26"/>
      <c r="F16" s="18"/>
      <c r="G16" s="21"/>
      <c r="H16" s="21"/>
      <c r="I16" s="13">
        <f t="shared" si="2"/>
        <v>0</v>
      </c>
      <c r="J16" s="18"/>
      <c r="K16" s="26"/>
      <c r="L16" s="18">
        <f t="shared" si="0"/>
        <v>0</v>
      </c>
      <c r="M16" s="18">
        <f t="shared" si="1"/>
        <v>0</v>
      </c>
    </row>
    <row r="17" spans="1:13">
      <c r="A17" s="13" t="s">
        <v>26</v>
      </c>
      <c r="B17" s="13"/>
      <c r="C17" s="26"/>
      <c r="D17" s="13"/>
      <c r="E17" s="26"/>
      <c r="F17" s="18"/>
      <c r="G17" s="21"/>
      <c r="H17" s="21"/>
      <c r="I17" s="13">
        <f t="shared" si="2"/>
        <v>0</v>
      </c>
      <c r="J17" s="18"/>
      <c r="K17" s="26"/>
      <c r="L17" s="18">
        <f t="shared" si="0"/>
        <v>0</v>
      </c>
      <c r="M17" s="18">
        <f t="shared" si="1"/>
        <v>0</v>
      </c>
    </row>
    <row r="18" spans="1:13">
      <c r="A18" s="13" t="s">
        <v>27</v>
      </c>
      <c r="B18" s="13"/>
      <c r="C18" s="26"/>
      <c r="D18" s="13"/>
      <c r="E18" s="26"/>
      <c r="F18" s="18"/>
      <c r="G18" s="21"/>
      <c r="H18" s="21"/>
      <c r="I18" s="13">
        <f>SUM(B18:H18)</f>
        <v>0</v>
      </c>
      <c r="J18" s="18"/>
      <c r="K18" s="26"/>
      <c r="L18" s="18">
        <f t="shared" si="0"/>
        <v>0</v>
      </c>
      <c r="M18" s="18">
        <f>I18-L18</f>
        <v>0</v>
      </c>
    </row>
    <row r="19" spans="1:13">
      <c r="A19" s="19" t="s">
        <v>28</v>
      </c>
      <c r="B19" s="13">
        <f>SUM(B7:B18)</f>
        <v>39422.58</v>
      </c>
      <c r="C19" s="13">
        <f>SUM(C7:C15)</f>
        <v>0</v>
      </c>
      <c r="D19" s="13">
        <f>SUM(D7:D18)</f>
        <v>5794.84</v>
      </c>
      <c r="E19" s="13">
        <f>SUM(E7:E15)</f>
        <v>695.69</v>
      </c>
      <c r="F19" s="13">
        <f>SUM(F7:F18)</f>
        <v>14794.619999999999</v>
      </c>
      <c r="G19" s="13">
        <f>SUM(G7:G18)</f>
        <v>998.04000000000008</v>
      </c>
      <c r="H19" s="13">
        <f>SUM(H7:H18)</f>
        <v>3642.8399999999997</v>
      </c>
      <c r="I19" s="13">
        <f>SUM(I7:I18)</f>
        <v>65348.61</v>
      </c>
      <c r="J19" s="13">
        <f>SUM(J6:J18)</f>
        <v>51163.199999999997</v>
      </c>
      <c r="K19" s="13">
        <f>SUM(K7:K15)</f>
        <v>0</v>
      </c>
      <c r="L19" s="13">
        <f>SUM(L7:L18)</f>
        <v>51163.199999999997</v>
      </c>
      <c r="M19" s="13">
        <f>I19-J19</f>
        <v>14185.410000000003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3" sqref="J13"/>
    </sheetView>
  </sheetViews>
  <sheetFormatPr defaultRowHeight="15"/>
  <sheetData>
    <row r="1" spans="1:13">
      <c r="A1" s="73" t="s">
        <v>216</v>
      </c>
      <c r="B1" s="73"/>
      <c r="C1" s="73"/>
      <c r="D1" s="73"/>
      <c r="E1" s="73"/>
      <c r="F1" s="73" t="s">
        <v>90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340.61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33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2690.82</v>
      </c>
      <c r="C7" s="13"/>
      <c r="D7" s="13">
        <v>307.47000000000003</v>
      </c>
      <c r="E7" s="13"/>
      <c r="F7" s="18">
        <v>784.99</v>
      </c>
      <c r="G7" s="13">
        <v>68.12</v>
      </c>
      <c r="H7" s="13">
        <v>248.65</v>
      </c>
      <c r="I7" s="13">
        <f>SUM(B7:H7)</f>
        <v>4100.0499999999993</v>
      </c>
      <c r="J7" s="18">
        <v>1329</v>
      </c>
      <c r="K7" s="13"/>
      <c r="L7" s="18">
        <f>SUM(J7:K7)</f>
        <v>1329</v>
      </c>
      <c r="M7" s="18">
        <f>I7-L7</f>
        <v>2771.0499999999993</v>
      </c>
    </row>
    <row r="8" spans="1:13">
      <c r="A8" s="13" t="s">
        <v>17</v>
      </c>
      <c r="B8" s="13">
        <v>2690.82</v>
      </c>
      <c r="C8" s="13"/>
      <c r="D8" s="13">
        <v>612.16999999999996</v>
      </c>
      <c r="E8" s="13"/>
      <c r="F8" s="18">
        <v>1562.91</v>
      </c>
      <c r="G8" s="13">
        <v>68.12</v>
      </c>
      <c r="H8" s="13">
        <v>248.65</v>
      </c>
      <c r="I8" s="13">
        <f t="shared" ref="I8:I18" si="0">SUM(B8:H8)</f>
        <v>5182.67</v>
      </c>
      <c r="J8" s="18">
        <v>5616.65</v>
      </c>
      <c r="K8" s="13"/>
      <c r="L8" s="18">
        <f t="shared" ref="L8:L18" si="1">SUM(J8:K8)</f>
        <v>5616.65</v>
      </c>
      <c r="M8" s="18">
        <f t="shared" ref="M8:M18" si="2">I8-L8</f>
        <v>-433.97999999999956</v>
      </c>
    </row>
    <row r="9" spans="1:13">
      <c r="A9" s="13" t="s">
        <v>18</v>
      </c>
      <c r="B9" s="13">
        <v>2690.82</v>
      </c>
      <c r="C9" s="13"/>
      <c r="D9" s="13">
        <v>357.33</v>
      </c>
      <c r="E9" s="13"/>
      <c r="F9" s="18">
        <v>912.29</v>
      </c>
      <c r="G9" s="13">
        <v>68.12</v>
      </c>
      <c r="H9" s="13">
        <v>248.65</v>
      </c>
      <c r="I9" s="13">
        <f t="shared" si="0"/>
        <v>4277.21</v>
      </c>
      <c r="J9" s="18">
        <v>3611.97</v>
      </c>
      <c r="K9" s="13"/>
      <c r="L9" s="18">
        <f t="shared" si="1"/>
        <v>3611.97</v>
      </c>
      <c r="M9" s="18">
        <f t="shared" si="2"/>
        <v>665.24000000000024</v>
      </c>
    </row>
    <row r="10" spans="1:13">
      <c r="A10" s="13" t="s">
        <v>19</v>
      </c>
      <c r="B10" s="13">
        <v>2690.82</v>
      </c>
      <c r="C10" s="13"/>
      <c r="D10" s="13">
        <v>398.88</v>
      </c>
      <c r="E10" s="13"/>
      <c r="F10" s="18">
        <v>1018.37</v>
      </c>
      <c r="G10" s="13">
        <v>68.12</v>
      </c>
      <c r="H10" s="13">
        <v>248.65</v>
      </c>
      <c r="I10" s="13">
        <f t="shared" si="0"/>
        <v>4424.84</v>
      </c>
      <c r="J10" s="18">
        <v>3535.89</v>
      </c>
      <c r="K10" s="13"/>
      <c r="L10" s="18">
        <f t="shared" si="1"/>
        <v>3535.89</v>
      </c>
      <c r="M10" s="18">
        <f t="shared" si="2"/>
        <v>888.95000000000027</v>
      </c>
    </row>
    <row r="11" spans="1:13">
      <c r="A11" s="13" t="s">
        <v>20</v>
      </c>
      <c r="B11" s="13">
        <v>2690.82</v>
      </c>
      <c r="C11" s="13"/>
      <c r="D11" s="13">
        <v>301.93</v>
      </c>
      <c r="E11" s="13"/>
      <c r="F11" s="18">
        <v>770.85</v>
      </c>
      <c r="G11" s="13">
        <v>68.12</v>
      </c>
      <c r="H11" s="13">
        <v>248.65</v>
      </c>
      <c r="I11" s="13">
        <f t="shared" si="0"/>
        <v>4080.37</v>
      </c>
      <c r="J11" s="18">
        <v>3198.94</v>
      </c>
      <c r="K11" s="13"/>
      <c r="L11" s="18">
        <f t="shared" si="1"/>
        <v>3198.94</v>
      </c>
      <c r="M11" s="18">
        <f t="shared" si="2"/>
        <v>881.42999999999984</v>
      </c>
    </row>
    <row r="12" spans="1:13">
      <c r="A12" s="13" t="s">
        <v>21</v>
      </c>
      <c r="B12" s="13">
        <v>2690.82</v>
      </c>
      <c r="C12" s="13"/>
      <c r="D12" s="13">
        <v>385.03</v>
      </c>
      <c r="E12" s="13"/>
      <c r="F12" s="18">
        <v>983.01</v>
      </c>
      <c r="G12" s="13">
        <v>68.12</v>
      </c>
      <c r="H12" s="13">
        <v>248.65</v>
      </c>
      <c r="I12" s="13">
        <f t="shared" si="0"/>
        <v>4375.63</v>
      </c>
      <c r="J12" s="18">
        <v>3492.87</v>
      </c>
      <c r="K12" s="13"/>
      <c r="L12" s="18">
        <f t="shared" si="1"/>
        <v>3492.87</v>
      </c>
      <c r="M12" s="18">
        <f t="shared" si="2"/>
        <v>882.76000000000022</v>
      </c>
    </row>
    <row r="13" spans="1:13">
      <c r="A13" s="13" t="s">
        <v>22</v>
      </c>
      <c r="B13" s="13"/>
      <c r="C13" s="13"/>
      <c r="D13" s="13"/>
      <c r="E13" s="13"/>
      <c r="F13" s="18"/>
      <c r="G13" s="13"/>
      <c r="H13" s="13"/>
      <c r="I13" s="13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3"/>
      <c r="H14" s="13"/>
      <c r="I14" s="13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3"/>
      <c r="H15" s="13"/>
      <c r="I15" s="13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3"/>
      <c r="H16" s="13"/>
      <c r="I16" s="13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203</v>
      </c>
      <c r="B17" s="13"/>
      <c r="C17" s="13"/>
      <c r="D17" s="13"/>
      <c r="E17" s="13"/>
      <c r="F17" s="18"/>
      <c r="G17" s="13"/>
      <c r="H17" s="13"/>
      <c r="I17" s="13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3"/>
      <c r="H18" s="13"/>
      <c r="I18" s="13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22">
        <f>SUM(B7:B18)</f>
        <v>16144.92</v>
      </c>
      <c r="C19" s="13">
        <f>SUM(C7:C13)</f>
        <v>0</v>
      </c>
      <c r="D19" s="13">
        <f>SUM(D7:D18)</f>
        <v>2362.81</v>
      </c>
      <c r="E19" s="13">
        <f>SUM(E7:E13)</f>
        <v>0</v>
      </c>
      <c r="F19" s="13">
        <f>SUM(F7:F18)</f>
        <v>6032.420000000001</v>
      </c>
      <c r="G19" s="13">
        <f>SUM(G7:G18)</f>
        <v>408.72</v>
      </c>
      <c r="H19" s="13">
        <f>SUM(H7:H18)</f>
        <v>1491.9</v>
      </c>
      <c r="I19" s="13">
        <f>SUM(I7:I18)</f>
        <v>26440.77</v>
      </c>
      <c r="J19" s="18">
        <f>SUM(J6:J18)</f>
        <v>20785.319999999996</v>
      </c>
      <c r="K19" s="13">
        <f>SUM(K7:K13)</f>
        <v>0</v>
      </c>
      <c r="L19" s="13">
        <f>SUM(L7:L18)</f>
        <v>20785.319999999996</v>
      </c>
      <c r="M19" s="18">
        <f>I19-J19</f>
        <v>5655.4500000000044</v>
      </c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3" sqref="J13"/>
    </sheetView>
  </sheetViews>
  <sheetFormatPr defaultRowHeight="15"/>
  <cols>
    <col min="10" max="10" width="10.42578125" customWidth="1"/>
    <col min="12" max="12" width="10" customWidth="1"/>
  </cols>
  <sheetData>
    <row r="1" spans="1:13">
      <c r="A1" s="71" t="s">
        <v>216</v>
      </c>
      <c r="B1" s="71"/>
      <c r="C1" s="71"/>
      <c r="D1" s="71"/>
      <c r="E1" s="71"/>
      <c r="F1" s="71" t="s">
        <v>91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676.7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14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5345.93</v>
      </c>
      <c r="C7" s="3"/>
      <c r="D7" s="3">
        <v>903.02</v>
      </c>
      <c r="E7" s="3"/>
      <c r="F7" s="8">
        <v>2305.4699999999998</v>
      </c>
      <c r="G7" s="3">
        <v>135.34</v>
      </c>
      <c r="H7" s="3">
        <v>493.99</v>
      </c>
      <c r="I7" s="3">
        <f>SUM(B7:H7)</f>
        <v>9183.75</v>
      </c>
      <c r="J7" s="8">
        <v>7872</v>
      </c>
      <c r="K7" s="3"/>
      <c r="L7" s="8">
        <f>SUM(J7:K7)</f>
        <v>7872</v>
      </c>
      <c r="M7" s="8">
        <f>I7-L7</f>
        <v>1311.75</v>
      </c>
    </row>
    <row r="8" spans="1:13">
      <c r="A8" s="3" t="s">
        <v>17</v>
      </c>
      <c r="B8" s="3">
        <v>5345.93</v>
      </c>
      <c r="C8" s="3"/>
      <c r="D8" s="3">
        <v>670.34</v>
      </c>
      <c r="E8" s="3"/>
      <c r="F8" s="3">
        <v>1711.42</v>
      </c>
      <c r="G8" s="3">
        <v>135.34</v>
      </c>
      <c r="H8" s="3">
        <v>493.99</v>
      </c>
      <c r="I8" s="3">
        <f t="shared" ref="I8:I18" si="0">SUM(B8:H8)</f>
        <v>8357.02</v>
      </c>
      <c r="J8" s="8">
        <v>4305</v>
      </c>
      <c r="K8" s="3"/>
      <c r="L8" s="8">
        <f t="shared" ref="L8:L18" si="1">SUM(J8:K8)</f>
        <v>4305</v>
      </c>
      <c r="M8" s="8">
        <f t="shared" ref="M8:M18" si="2">I8-L8</f>
        <v>4052.0200000000004</v>
      </c>
    </row>
    <row r="9" spans="1:13">
      <c r="A9" s="3" t="s">
        <v>18</v>
      </c>
      <c r="B9" s="3">
        <v>5345.93</v>
      </c>
      <c r="C9" s="3"/>
      <c r="D9" s="3">
        <v>523.53</v>
      </c>
      <c r="E9" s="3"/>
      <c r="F9" s="3">
        <v>1336.61</v>
      </c>
      <c r="G9" s="3">
        <v>135.34</v>
      </c>
      <c r="H9" s="3">
        <v>493.99</v>
      </c>
      <c r="I9" s="3">
        <f t="shared" si="0"/>
        <v>7835.4</v>
      </c>
      <c r="J9" s="8">
        <v>9078.31</v>
      </c>
      <c r="K9" s="3"/>
      <c r="L9" s="8">
        <f t="shared" si="1"/>
        <v>9078.31</v>
      </c>
      <c r="M9" s="8">
        <f t="shared" si="2"/>
        <v>-1242.9099999999999</v>
      </c>
    </row>
    <row r="10" spans="1:13">
      <c r="A10" s="3" t="s">
        <v>19</v>
      </c>
      <c r="B10" s="3">
        <v>5345.93</v>
      </c>
      <c r="C10" s="3"/>
      <c r="D10" s="3">
        <v>1085.8399999999999</v>
      </c>
      <c r="E10" s="3"/>
      <c r="F10" s="3">
        <v>2772.22</v>
      </c>
      <c r="G10" s="3">
        <v>135.34</v>
      </c>
      <c r="H10" s="3">
        <v>493.99</v>
      </c>
      <c r="I10" s="3">
        <f t="shared" si="0"/>
        <v>9833.32</v>
      </c>
      <c r="J10" s="8">
        <v>10442</v>
      </c>
      <c r="K10" s="3"/>
      <c r="L10" s="8">
        <f t="shared" si="1"/>
        <v>10442</v>
      </c>
      <c r="M10" s="8">
        <f t="shared" si="2"/>
        <v>-608.68000000000029</v>
      </c>
    </row>
    <row r="11" spans="1:13">
      <c r="A11" s="3" t="s">
        <v>20</v>
      </c>
      <c r="B11" s="3">
        <v>5345.93</v>
      </c>
      <c r="C11" s="3"/>
      <c r="D11" s="3">
        <v>504.14</v>
      </c>
      <c r="E11" s="3">
        <v>45.71</v>
      </c>
      <c r="F11" s="8">
        <v>1287.0999999999999</v>
      </c>
      <c r="G11" s="3">
        <v>135.34</v>
      </c>
      <c r="H11" s="3">
        <v>493.99</v>
      </c>
      <c r="I11" s="3">
        <f t="shared" si="0"/>
        <v>7812.2100000000009</v>
      </c>
      <c r="J11" s="8">
        <v>13338</v>
      </c>
      <c r="K11" s="3"/>
      <c r="L11" s="8">
        <f t="shared" si="1"/>
        <v>13338</v>
      </c>
      <c r="M11" s="8">
        <f t="shared" si="2"/>
        <v>-5525.7899999999991</v>
      </c>
    </row>
    <row r="12" spans="1:13">
      <c r="A12" s="3" t="s">
        <v>21</v>
      </c>
      <c r="B12" s="3">
        <v>5345.93</v>
      </c>
      <c r="C12" s="3"/>
      <c r="D12" s="3">
        <v>324.08999999999997</v>
      </c>
      <c r="E12" s="3">
        <v>45.71</v>
      </c>
      <c r="F12" s="8">
        <v>827.42</v>
      </c>
      <c r="G12" s="3">
        <v>135.34</v>
      </c>
      <c r="H12" s="3">
        <v>493.99</v>
      </c>
      <c r="I12" s="3">
        <f t="shared" si="0"/>
        <v>7172.4800000000005</v>
      </c>
      <c r="J12" s="8">
        <v>2283</v>
      </c>
      <c r="K12" s="3"/>
      <c r="L12" s="8">
        <f t="shared" si="1"/>
        <v>2283</v>
      </c>
      <c r="M12" s="8">
        <f t="shared" si="2"/>
        <v>4889.4800000000005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32075.58</v>
      </c>
      <c r="C19" s="3">
        <f>SUM(C7:C15)</f>
        <v>0</v>
      </c>
      <c r="D19" s="3">
        <f t="shared" ref="D19:I19" si="3">SUM(D7:D18)</f>
        <v>4010.9600000000005</v>
      </c>
      <c r="E19" s="3">
        <f t="shared" si="3"/>
        <v>91.42</v>
      </c>
      <c r="F19" s="8">
        <f t="shared" si="3"/>
        <v>10240.24</v>
      </c>
      <c r="G19" s="3">
        <f t="shared" si="3"/>
        <v>812.04000000000008</v>
      </c>
      <c r="H19" s="3">
        <f t="shared" si="3"/>
        <v>2963.9399999999996</v>
      </c>
      <c r="I19" s="3">
        <f t="shared" si="3"/>
        <v>50194.18</v>
      </c>
      <c r="J19" s="8">
        <f>SUM(J6:J18)</f>
        <v>47318.31</v>
      </c>
      <c r="K19" s="3"/>
      <c r="L19" s="8">
        <f>SUM(L7:L18)</f>
        <v>47318.31</v>
      </c>
      <c r="M19" s="8">
        <f>I19-J19</f>
        <v>2875.8700000000026</v>
      </c>
    </row>
    <row r="20" spans="1:13">
      <c r="J20" s="28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sheetData>
    <row r="1" spans="1:13">
      <c r="A1" s="71" t="s">
        <v>216</v>
      </c>
      <c r="B1" s="71"/>
      <c r="C1" s="71"/>
      <c r="D1" s="71"/>
      <c r="E1" s="71"/>
      <c r="F1" s="71" t="s">
        <v>92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391.1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33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3089.69</v>
      </c>
      <c r="C7" s="3"/>
      <c r="D7" s="3">
        <v>858.7</v>
      </c>
      <c r="E7" s="3"/>
      <c r="F7" s="8">
        <v>2192.3200000000002</v>
      </c>
      <c r="G7" s="3">
        <v>78.22</v>
      </c>
      <c r="H7" s="3">
        <v>342.6</v>
      </c>
      <c r="I7" s="3">
        <f>SUM(B7:H7)</f>
        <v>6561.5300000000016</v>
      </c>
      <c r="J7" s="8">
        <v>627</v>
      </c>
      <c r="K7" s="3"/>
      <c r="L7" s="8">
        <f>SUM(J7:K7)</f>
        <v>627</v>
      </c>
      <c r="M7" s="8">
        <f>I7-L7</f>
        <v>5934.5300000000016</v>
      </c>
    </row>
    <row r="8" spans="1:13">
      <c r="A8" s="3" t="s">
        <v>17</v>
      </c>
      <c r="B8" s="3">
        <v>3089.69</v>
      </c>
      <c r="C8" s="3"/>
      <c r="D8" s="3">
        <v>1024.9000000000001</v>
      </c>
      <c r="E8" s="3"/>
      <c r="F8" s="3">
        <v>2616.64</v>
      </c>
      <c r="G8" s="3">
        <v>78.22</v>
      </c>
      <c r="H8" s="3">
        <v>342.6</v>
      </c>
      <c r="I8" s="3">
        <f t="shared" ref="I8:I18" si="0">SUM(B8:H8)</f>
        <v>7152.05</v>
      </c>
      <c r="J8" s="8">
        <v>6852.5</v>
      </c>
      <c r="K8" s="3"/>
      <c r="L8" s="8">
        <f t="shared" ref="L8:L18" si="1">SUM(J8:K8)</f>
        <v>6852.5</v>
      </c>
      <c r="M8" s="8">
        <f t="shared" ref="M8:M18" si="2">I8-L8</f>
        <v>299.55000000000018</v>
      </c>
    </row>
    <row r="9" spans="1:13">
      <c r="A9" s="3" t="s">
        <v>18</v>
      </c>
      <c r="B9" s="3">
        <v>3089.69</v>
      </c>
      <c r="C9" s="3"/>
      <c r="D9" s="3">
        <v>872.55</v>
      </c>
      <c r="E9" s="3"/>
      <c r="F9" s="3">
        <v>2227.6799999999998</v>
      </c>
      <c r="G9" s="3">
        <v>78.22</v>
      </c>
      <c r="H9" s="3">
        <v>342.6</v>
      </c>
      <c r="I9" s="3">
        <f t="shared" si="0"/>
        <v>6610.7400000000007</v>
      </c>
      <c r="J9" s="8">
        <v>2822.75</v>
      </c>
      <c r="K9" s="3"/>
      <c r="L9" s="8">
        <f t="shared" si="1"/>
        <v>2822.75</v>
      </c>
      <c r="M9" s="8">
        <f t="shared" si="2"/>
        <v>3787.9900000000007</v>
      </c>
    </row>
    <row r="10" spans="1:13">
      <c r="A10" s="3" t="s">
        <v>19</v>
      </c>
      <c r="B10" s="3">
        <v>3089.69</v>
      </c>
      <c r="C10" s="3"/>
      <c r="D10" s="3">
        <v>872.55</v>
      </c>
      <c r="E10" s="3"/>
      <c r="F10" s="3">
        <v>2227.6799999999998</v>
      </c>
      <c r="G10" s="3">
        <v>78.22</v>
      </c>
      <c r="H10" s="3">
        <v>342.6</v>
      </c>
      <c r="I10" s="3">
        <f t="shared" si="0"/>
        <v>6610.7400000000007</v>
      </c>
      <c r="J10" s="8">
        <v>3509.81</v>
      </c>
      <c r="K10" s="3"/>
      <c r="L10" s="8">
        <f t="shared" si="1"/>
        <v>3509.81</v>
      </c>
      <c r="M10" s="8">
        <f t="shared" si="2"/>
        <v>3100.9300000000007</v>
      </c>
    </row>
    <row r="11" spans="1:13">
      <c r="A11" s="3" t="s">
        <v>20</v>
      </c>
      <c r="B11" s="3">
        <v>3089.69</v>
      </c>
      <c r="C11" s="3"/>
      <c r="D11" s="3">
        <v>844.85</v>
      </c>
      <c r="E11" s="3"/>
      <c r="F11" s="8">
        <v>2156.96</v>
      </c>
      <c r="G11" s="3">
        <v>78.22</v>
      </c>
      <c r="H11" s="3">
        <v>342.6</v>
      </c>
      <c r="I11" s="3">
        <f t="shared" si="0"/>
        <v>6512.3200000000006</v>
      </c>
      <c r="J11" s="8">
        <v>2423</v>
      </c>
      <c r="K11" s="3"/>
      <c r="L11" s="8">
        <f t="shared" si="1"/>
        <v>2423</v>
      </c>
      <c r="M11" s="8">
        <f t="shared" si="2"/>
        <v>4089.3200000000006</v>
      </c>
    </row>
    <row r="12" spans="1:13">
      <c r="A12" s="3" t="s">
        <v>21</v>
      </c>
      <c r="B12" s="3">
        <v>3089.69</v>
      </c>
      <c r="C12" s="3"/>
      <c r="D12" s="3">
        <v>1606.6</v>
      </c>
      <c r="E12" s="3"/>
      <c r="F12" s="8">
        <v>4101.76</v>
      </c>
      <c r="G12" s="3">
        <v>78.22</v>
      </c>
      <c r="H12" s="3">
        <v>342.6</v>
      </c>
      <c r="I12" s="3">
        <f t="shared" si="0"/>
        <v>9218.869999999999</v>
      </c>
      <c r="J12" s="8">
        <v>6266.5</v>
      </c>
      <c r="K12" s="3"/>
      <c r="L12" s="8">
        <f t="shared" si="1"/>
        <v>6266.5</v>
      </c>
      <c r="M12" s="8">
        <f t="shared" si="2"/>
        <v>2952.369999999999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9"/>
      <c r="I15" s="3">
        <f>SUM(B15:H15)</f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18538.14</v>
      </c>
      <c r="C19" s="3">
        <f>SUM(C7:C15)</f>
        <v>0</v>
      </c>
      <c r="D19" s="3">
        <f>SUM(D7:D18)</f>
        <v>6080.15</v>
      </c>
      <c r="E19" s="3">
        <f>SUM(E7:E15)</f>
        <v>0</v>
      </c>
      <c r="F19" s="3">
        <f>SUM(F7:F18)</f>
        <v>15523.039999999999</v>
      </c>
      <c r="G19" s="3">
        <f>SUM(G7:G18)</f>
        <v>469.32000000000005</v>
      </c>
      <c r="H19" s="3">
        <f>SUM(H7:H18)</f>
        <v>2055.6</v>
      </c>
      <c r="I19" s="3">
        <f>SUM(I7:I18)</f>
        <v>42666.25</v>
      </c>
      <c r="J19" s="3">
        <f>SUM(J6:J18)</f>
        <v>22501.559999999998</v>
      </c>
      <c r="K19" s="3">
        <f>SUM(K7:K15)</f>
        <v>0</v>
      </c>
      <c r="L19" s="3">
        <f>SUM(L7:L18)</f>
        <v>22501.559999999998</v>
      </c>
      <c r="M19" s="3">
        <f>I19-J19</f>
        <v>20164.690000000002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13" sqref="J13"/>
    </sheetView>
  </sheetViews>
  <sheetFormatPr defaultRowHeight="15"/>
  <sheetData>
    <row r="1" spans="1:13">
      <c r="A1" s="71" t="s">
        <v>216</v>
      </c>
      <c r="B1" s="71"/>
      <c r="C1" s="71"/>
      <c r="D1" s="71"/>
      <c r="E1" s="71"/>
      <c r="F1" s="71" t="s">
        <v>93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755.5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37</v>
      </c>
      <c r="J5" s="6" t="s">
        <v>13</v>
      </c>
      <c r="K5" s="6"/>
      <c r="L5" s="6" t="s">
        <v>35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5968.45</v>
      </c>
      <c r="C7" s="3"/>
      <c r="D7" s="3">
        <v>922.41</v>
      </c>
      <c r="E7" s="3"/>
      <c r="F7" s="8">
        <v>2354.98</v>
      </c>
      <c r="G7" s="3">
        <v>151.1</v>
      </c>
      <c r="H7" s="3">
        <v>551.52</v>
      </c>
      <c r="I7" s="3">
        <f>SUM(B7:H7)</f>
        <v>9948.4600000000009</v>
      </c>
      <c r="J7" s="8">
        <v>5867.76</v>
      </c>
      <c r="K7" s="3"/>
      <c r="L7" s="8">
        <f>SUM(J7:K7)</f>
        <v>5867.76</v>
      </c>
      <c r="M7" s="8">
        <f>I7-L7</f>
        <v>4080.7000000000007</v>
      </c>
    </row>
    <row r="8" spans="1:13">
      <c r="A8" s="3" t="s">
        <v>17</v>
      </c>
      <c r="B8" s="3">
        <v>5968.45</v>
      </c>
      <c r="C8" s="3"/>
      <c r="D8" s="3">
        <v>1102.46</v>
      </c>
      <c r="E8" s="3"/>
      <c r="F8" s="3">
        <v>2814.66</v>
      </c>
      <c r="G8" s="3">
        <v>151.1</v>
      </c>
      <c r="H8" s="3">
        <v>551.52</v>
      </c>
      <c r="I8" s="3">
        <f t="shared" ref="I8:I18" si="0">SUM(B8:H8)</f>
        <v>10588.19</v>
      </c>
      <c r="J8" s="8">
        <v>6527.83</v>
      </c>
      <c r="K8" s="3"/>
      <c r="L8" s="8">
        <f t="shared" ref="L8:L18" si="1">SUM(J8:K8)</f>
        <v>6527.83</v>
      </c>
      <c r="M8" s="8">
        <f t="shared" ref="M8:M18" si="2">I8-L8</f>
        <v>4060.3600000000006</v>
      </c>
    </row>
    <row r="9" spans="1:13">
      <c r="A9" s="3" t="s">
        <v>18</v>
      </c>
      <c r="B9" s="3">
        <v>5968.45</v>
      </c>
      <c r="C9" s="3"/>
      <c r="D9" s="3">
        <v>936.26</v>
      </c>
      <c r="E9" s="3"/>
      <c r="F9" s="3">
        <v>2390.34</v>
      </c>
      <c r="G9" s="3">
        <v>151.1</v>
      </c>
      <c r="H9" s="3">
        <v>551.52</v>
      </c>
      <c r="I9" s="3">
        <f t="shared" si="0"/>
        <v>9997.67</v>
      </c>
      <c r="J9" s="8">
        <v>5318</v>
      </c>
      <c r="K9" s="3"/>
      <c r="L9" s="8">
        <f t="shared" si="1"/>
        <v>5318</v>
      </c>
      <c r="M9" s="8">
        <f t="shared" si="2"/>
        <v>4679.67</v>
      </c>
    </row>
    <row r="10" spans="1:13">
      <c r="A10" s="3" t="s">
        <v>19</v>
      </c>
      <c r="B10" s="3">
        <v>5968.45</v>
      </c>
      <c r="C10" s="3"/>
      <c r="D10" s="3">
        <v>950.11</v>
      </c>
      <c r="E10" s="3"/>
      <c r="F10" s="3">
        <v>2425.6999999999998</v>
      </c>
      <c r="G10" s="3">
        <v>151.1</v>
      </c>
      <c r="H10" s="3">
        <v>551.52</v>
      </c>
      <c r="I10" s="3">
        <f t="shared" si="0"/>
        <v>10046.879999999999</v>
      </c>
      <c r="J10" s="8">
        <v>12582.79</v>
      </c>
      <c r="K10" s="3"/>
      <c r="L10" s="8">
        <f t="shared" si="1"/>
        <v>12582.79</v>
      </c>
      <c r="M10" s="8">
        <f t="shared" si="2"/>
        <v>-2535.9100000000017</v>
      </c>
    </row>
    <row r="11" spans="1:13">
      <c r="A11" s="3" t="s">
        <v>20</v>
      </c>
      <c r="B11" s="3">
        <v>5968.45</v>
      </c>
      <c r="C11" s="3"/>
      <c r="D11" s="3">
        <v>836.54</v>
      </c>
      <c r="E11" s="3">
        <v>205.68</v>
      </c>
      <c r="F11" s="8">
        <v>2135.7399999999998</v>
      </c>
      <c r="G11" s="3">
        <v>151.1</v>
      </c>
      <c r="H11" s="3">
        <v>551.52</v>
      </c>
      <c r="I11" s="3">
        <f t="shared" si="0"/>
        <v>9849.0300000000007</v>
      </c>
      <c r="J11" s="8">
        <v>8771.7099999999991</v>
      </c>
      <c r="K11" s="3"/>
      <c r="L11" s="8">
        <f t="shared" si="1"/>
        <v>8771.7099999999991</v>
      </c>
      <c r="M11" s="8">
        <f t="shared" si="2"/>
        <v>1077.3200000000015</v>
      </c>
    </row>
    <row r="12" spans="1:13">
      <c r="A12" s="3" t="s">
        <v>21</v>
      </c>
      <c r="B12" s="3">
        <v>5968.45</v>
      </c>
      <c r="C12" s="3"/>
      <c r="D12" s="3">
        <v>878.09</v>
      </c>
      <c r="E12" s="3">
        <v>297.10000000000002</v>
      </c>
      <c r="F12" s="8">
        <v>2241.8200000000002</v>
      </c>
      <c r="G12" s="3">
        <v>151.1</v>
      </c>
      <c r="H12" s="3">
        <v>551.52</v>
      </c>
      <c r="I12" s="3">
        <f t="shared" si="0"/>
        <v>10088.080000000002</v>
      </c>
      <c r="J12" s="8">
        <v>19537.97</v>
      </c>
      <c r="K12" s="3"/>
      <c r="L12" s="8">
        <f t="shared" si="1"/>
        <v>19537.97</v>
      </c>
      <c r="M12" s="8">
        <f t="shared" si="2"/>
        <v>-9449.89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35810.699999999997</v>
      </c>
      <c r="C19" s="3">
        <f>SUM(C7:C15)</f>
        <v>0</v>
      </c>
      <c r="D19" s="3">
        <f t="shared" ref="D19:I19" si="3">SUM(D7:D18)</f>
        <v>5625.8700000000008</v>
      </c>
      <c r="E19" s="3">
        <f t="shared" si="3"/>
        <v>502.78000000000003</v>
      </c>
      <c r="F19" s="3">
        <f t="shared" si="3"/>
        <v>14363.24</v>
      </c>
      <c r="G19" s="3">
        <f t="shared" si="3"/>
        <v>906.6</v>
      </c>
      <c r="H19" s="3">
        <f t="shared" si="3"/>
        <v>3309.12</v>
      </c>
      <c r="I19" s="3">
        <f t="shared" si="3"/>
        <v>60518.31</v>
      </c>
      <c r="J19" s="3">
        <f>SUM(J6:J18)</f>
        <v>58606.06</v>
      </c>
      <c r="K19" s="3">
        <f>SUM(K7:K15)</f>
        <v>0</v>
      </c>
      <c r="L19" s="3">
        <f>SUM(L7:L18)</f>
        <v>58606.06</v>
      </c>
      <c r="M19" s="3">
        <f>I19-J19</f>
        <v>1912.25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3" sqref="J13"/>
    </sheetView>
  </sheetViews>
  <sheetFormatPr defaultRowHeight="15"/>
  <cols>
    <col min="13" max="13" width="9.28515625" bestFit="1" customWidth="1"/>
  </cols>
  <sheetData>
    <row r="1" spans="1:13">
      <c r="A1" s="71" t="s">
        <v>216</v>
      </c>
      <c r="B1" s="71"/>
      <c r="C1" s="71"/>
      <c r="D1" s="71"/>
      <c r="E1" s="71"/>
      <c r="F1" s="71" t="s">
        <v>94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750.2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33</v>
      </c>
      <c r="M5" s="7" t="s">
        <v>15</v>
      </c>
    </row>
    <row r="6" spans="1:13">
      <c r="A6" s="61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t="s">
        <v>16</v>
      </c>
      <c r="B7" s="3">
        <v>5926.58</v>
      </c>
      <c r="C7" s="3"/>
      <c r="D7" s="3">
        <v>709.12</v>
      </c>
      <c r="E7" s="3"/>
      <c r="F7" s="8">
        <v>1810.43</v>
      </c>
      <c r="G7" s="3">
        <v>150.04</v>
      </c>
      <c r="H7" s="3">
        <v>547.65</v>
      </c>
      <c r="I7" s="3">
        <f>SUM(B7:H7)</f>
        <v>9143.82</v>
      </c>
      <c r="J7" s="8">
        <v>4936</v>
      </c>
      <c r="K7" s="3"/>
      <c r="L7" s="8">
        <f>SUM(J7:K7)</f>
        <v>4936</v>
      </c>
      <c r="M7" s="8">
        <f>I7-L7</f>
        <v>4207.82</v>
      </c>
    </row>
    <row r="8" spans="1:13">
      <c r="A8" s="3" t="s">
        <v>17</v>
      </c>
      <c r="B8" s="3">
        <v>5926.58</v>
      </c>
      <c r="C8" s="3"/>
      <c r="D8" s="3">
        <v>556.77</v>
      </c>
      <c r="E8" s="3"/>
      <c r="F8" s="3">
        <v>1421.47</v>
      </c>
      <c r="G8" s="3">
        <v>150.04</v>
      </c>
      <c r="H8" s="3">
        <v>547.65</v>
      </c>
      <c r="I8" s="3">
        <f t="shared" ref="I8:I18" si="0">SUM(B8:H8)</f>
        <v>8602.51</v>
      </c>
      <c r="J8" s="8">
        <v>6846.22</v>
      </c>
      <c r="K8" s="3"/>
      <c r="L8" s="8">
        <f t="shared" ref="L8:L18" si="1">SUM(J8:K8)</f>
        <v>6846.22</v>
      </c>
      <c r="M8" s="8">
        <f t="shared" ref="M8:M18" si="2">I8-L8</f>
        <v>1756.29</v>
      </c>
    </row>
    <row r="9" spans="1:13">
      <c r="A9" s="3" t="s">
        <v>18</v>
      </c>
      <c r="B9" s="3">
        <v>5926.58</v>
      </c>
      <c r="C9" s="3"/>
      <c r="D9" s="3">
        <v>986.12</v>
      </c>
      <c r="E9" s="3"/>
      <c r="F9" s="3">
        <v>2517.63</v>
      </c>
      <c r="G9" s="3">
        <v>150.04</v>
      </c>
      <c r="H9" s="3">
        <v>547.65</v>
      </c>
      <c r="I9" s="3">
        <f t="shared" si="0"/>
        <v>10128.02</v>
      </c>
      <c r="J9" s="8">
        <v>7207.8</v>
      </c>
      <c r="K9" s="3"/>
      <c r="L9" s="8">
        <f t="shared" si="1"/>
        <v>7207.8</v>
      </c>
      <c r="M9" s="8">
        <f t="shared" si="2"/>
        <v>2920.2200000000003</v>
      </c>
    </row>
    <row r="10" spans="1:13">
      <c r="A10" s="3" t="s">
        <v>19</v>
      </c>
      <c r="B10" s="3">
        <v>5926.58</v>
      </c>
      <c r="C10" s="3"/>
      <c r="D10" s="3">
        <v>570.62</v>
      </c>
      <c r="E10" s="3"/>
      <c r="F10" s="3">
        <v>1456.83</v>
      </c>
      <c r="G10" s="3">
        <v>150.04</v>
      </c>
      <c r="H10" s="3">
        <v>547.65</v>
      </c>
      <c r="I10" s="3">
        <f t="shared" si="0"/>
        <v>8651.7199999999993</v>
      </c>
      <c r="J10" s="8">
        <v>7546.15</v>
      </c>
      <c r="K10" s="3"/>
      <c r="L10" s="8">
        <f t="shared" si="1"/>
        <v>7546.15</v>
      </c>
      <c r="M10" s="8">
        <f t="shared" si="2"/>
        <v>1105.5699999999997</v>
      </c>
    </row>
    <row r="11" spans="1:13">
      <c r="A11" s="3" t="s">
        <v>20</v>
      </c>
      <c r="B11" s="3">
        <v>5926.58</v>
      </c>
      <c r="C11" s="3"/>
      <c r="D11" s="3">
        <v>529.07000000000005</v>
      </c>
      <c r="E11" s="3"/>
      <c r="F11" s="8">
        <v>1350.75</v>
      </c>
      <c r="G11" s="3">
        <v>150.04</v>
      </c>
      <c r="H11" s="3">
        <v>547.65</v>
      </c>
      <c r="I11" s="3">
        <f t="shared" si="0"/>
        <v>8504.09</v>
      </c>
      <c r="J11" s="8">
        <v>5486.87</v>
      </c>
      <c r="K11" s="3"/>
      <c r="L11" s="8">
        <f t="shared" si="1"/>
        <v>5486.87</v>
      </c>
      <c r="M11" s="8">
        <f t="shared" si="2"/>
        <v>3017.2200000000003</v>
      </c>
    </row>
    <row r="12" spans="1:13">
      <c r="A12" s="3" t="s">
        <v>21</v>
      </c>
      <c r="B12" s="3">
        <v>5926.58</v>
      </c>
      <c r="C12" s="3"/>
      <c r="D12" s="3">
        <v>792.22</v>
      </c>
      <c r="E12" s="3">
        <v>141.96</v>
      </c>
      <c r="F12" s="8">
        <v>2022.59</v>
      </c>
      <c r="G12" s="3">
        <v>150.04</v>
      </c>
      <c r="H12" s="3">
        <v>547.65</v>
      </c>
      <c r="I12" s="3">
        <f t="shared" si="0"/>
        <v>9581.0400000000009</v>
      </c>
      <c r="J12" s="8">
        <v>9320.5</v>
      </c>
      <c r="K12" s="3"/>
      <c r="L12" s="8">
        <f t="shared" si="1"/>
        <v>9320.5</v>
      </c>
      <c r="M12" s="8">
        <f t="shared" si="2"/>
        <v>260.54000000000087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50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35559.480000000003</v>
      </c>
      <c r="C19" s="3">
        <f>SUM(C7:C15)</f>
        <v>0</v>
      </c>
      <c r="D19" s="3">
        <f t="shared" ref="D19:I19" si="3">SUM(D7:D18)</f>
        <v>4143.92</v>
      </c>
      <c r="E19" s="3">
        <f t="shared" si="3"/>
        <v>141.96</v>
      </c>
      <c r="F19" s="3">
        <f t="shared" si="3"/>
        <v>10579.7</v>
      </c>
      <c r="G19" s="3">
        <f t="shared" si="3"/>
        <v>900.2399999999999</v>
      </c>
      <c r="H19" s="3">
        <f t="shared" si="3"/>
        <v>3285.9</v>
      </c>
      <c r="I19" s="3">
        <f t="shared" si="3"/>
        <v>54611.200000000004</v>
      </c>
      <c r="J19" s="3">
        <f>SUM(J6:J18)</f>
        <v>41343.539999999994</v>
      </c>
      <c r="K19" s="3">
        <f>SUM(K7:K15)</f>
        <v>0</v>
      </c>
      <c r="L19" s="3">
        <f>SUM(L7:L18)</f>
        <v>41343.539999999994</v>
      </c>
      <c r="M19" s="8">
        <f>I19-J19</f>
        <v>13267.660000000011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3" sqref="J13"/>
    </sheetView>
  </sheetViews>
  <sheetFormatPr defaultRowHeight="15"/>
  <cols>
    <col min="12" max="12" width="10.28515625" customWidth="1"/>
  </cols>
  <sheetData>
    <row r="1" spans="1:13">
      <c r="A1" s="71" t="s">
        <v>216</v>
      </c>
      <c r="B1" s="71"/>
      <c r="C1" s="71"/>
      <c r="D1" s="71"/>
      <c r="E1" s="71"/>
      <c r="F1" s="71" t="s">
        <v>95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648.70000000000005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0" t="s">
        <v>4</v>
      </c>
      <c r="B5" s="31" t="s">
        <v>5</v>
      </c>
      <c r="C5" s="32" t="s">
        <v>6</v>
      </c>
      <c r="D5" s="32" t="s">
        <v>7</v>
      </c>
      <c r="E5" s="32" t="s">
        <v>8</v>
      </c>
      <c r="F5" s="32" t="s">
        <v>30</v>
      </c>
      <c r="G5" s="32" t="s">
        <v>31</v>
      </c>
      <c r="H5" s="32" t="s">
        <v>11</v>
      </c>
      <c r="I5" s="32" t="s">
        <v>37</v>
      </c>
      <c r="J5" s="32" t="s">
        <v>13</v>
      </c>
      <c r="K5" s="32"/>
      <c r="L5" s="32" t="s">
        <v>14</v>
      </c>
      <c r="M5" s="33" t="s">
        <v>15</v>
      </c>
    </row>
    <row r="6" spans="1:13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>
      <c r="A7" s="3" t="s">
        <v>16</v>
      </c>
      <c r="B7" s="3">
        <v>5124.7299999999996</v>
      </c>
      <c r="C7" s="3"/>
      <c r="D7" s="3">
        <v>653.72</v>
      </c>
      <c r="E7" s="3"/>
      <c r="F7" s="8">
        <v>1668.99</v>
      </c>
      <c r="G7" s="3">
        <v>129.74</v>
      </c>
      <c r="H7" s="3">
        <v>473.55</v>
      </c>
      <c r="I7" s="3">
        <f>SUM(B7:H7)</f>
        <v>8050.73</v>
      </c>
      <c r="J7" s="8">
        <v>5502.54</v>
      </c>
      <c r="K7" s="3"/>
      <c r="L7" s="8">
        <f>SUM(J7:K7)</f>
        <v>5502.54</v>
      </c>
      <c r="M7" s="8">
        <f>I7-L7</f>
        <v>2548.1899999999996</v>
      </c>
    </row>
    <row r="8" spans="1:13">
      <c r="A8" s="3" t="s">
        <v>17</v>
      </c>
      <c r="B8" s="3">
        <v>5124.7299999999996</v>
      </c>
      <c r="C8" s="3"/>
      <c r="D8" s="3">
        <v>584.47</v>
      </c>
      <c r="E8" s="3"/>
      <c r="F8" s="8">
        <v>1492.19</v>
      </c>
      <c r="G8" s="3">
        <v>129.74</v>
      </c>
      <c r="H8" s="3">
        <v>473.55</v>
      </c>
      <c r="I8" s="3">
        <f t="shared" ref="I8:I13" si="0">SUM(B8:H8)</f>
        <v>7804.6799999999994</v>
      </c>
      <c r="J8" s="8">
        <v>10421.58</v>
      </c>
      <c r="K8" s="3"/>
      <c r="L8" s="8">
        <f t="shared" ref="L8:L18" si="1">SUM(J8:K8)</f>
        <v>10421.58</v>
      </c>
      <c r="M8" s="8">
        <f t="shared" ref="M8:M18" si="2">I8-L8</f>
        <v>-2616.9000000000005</v>
      </c>
    </row>
    <row r="9" spans="1:13">
      <c r="A9" s="3" t="s">
        <v>18</v>
      </c>
      <c r="B9" s="3">
        <v>5124.7299999999996</v>
      </c>
      <c r="C9" s="3"/>
      <c r="D9" s="3">
        <v>764.52</v>
      </c>
      <c r="E9" s="3"/>
      <c r="F9" s="8">
        <v>1951.87</v>
      </c>
      <c r="G9" s="3">
        <v>129.74</v>
      </c>
      <c r="H9" s="3">
        <v>473.55</v>
      </c>
      <c r="I9" s="3">
        <f t="shared" si="0"/>
        <v>8444.41</v>
      </c>
      <c r="J9" s="8">
        <v>10145.18</v>
      </c>
      <c r="K9" s="3"/>
      <c r="L9" s="8">
        <f t="shared" si="1"/>
        <v>10145.18</v>
      </c>
      <c r="M9" s="8">
        <f t="shared" si="2"/>
        <v>-1700.7700000000004</v>
      </c>
    </row>
    <row r="10" spans="1:13">
      <c r="A10" s="3" t="s">
        <v>19</v>
      </c>
      <c r="B10" s="3">
        <v>5124.7299999999996</v>
      </c>
      <c r="C10" s="3"/>
      <c r="D10" s="3">
        <v>889.17</v>
      </c>
      <c r="E10" s="3"/>
      <c r="F10" s="8">
        <v>2270.11</v>
      </c>
      <c r="G10" s="3">
        <v>129.74</v>
      </c>
      <c r="H10" s="3">
        <v>473.55</v>
      </c>
      <c r="I10" s="3">
        <f t="shared" si="0"/>
        <v>8887.2999999999993</v>
      </c>
      <c r="J10" s="8">
        <v>7876.91</v>
      </c>
      <c r="K10" s="3"/>
      <c r="L10" s="8">
        <f t="shared" si="1"/>
        <v>7876.91</v>
      </c>
      <c r="M10" s="8">
        <f t="shared" si="2"/>
        <v>1010.3899999999994</v>
      </c>
    </row>
    <row r="11" spans="1:13">
      <c r="A11" s="3" t="s">
        <v>20</v>
      </c>
      <c r="B11" s="3">
        <v>5124.7299999999996</v>
      </c>
      <c r="C11" s="3"/>
      <c r="D11" s="3">
        <v>618.88</v>
      </c>
      <c r="E11" s="3">
        <v>519.9</v>
      </c>
      <c r="F11" s="8">
        <v>1580.04</v>
      </c>
      <c r="G11" s="3">
        <v>129.74</v>
      </c>
      <c r="H11" s="3">
        <v>473.55</v>
      </c>
      <c r="I11" s="3">
        <f t="shared" si="0"/>
        <v>8446.8399999999983</v>
      </c>
      <c r="J11" s="8">
        <v>9222.6299999999992</v>
      </c>
      <c r="K11" s="3"/>
      <c r="L11" s="8">
        <f t="shared" si="1"/>
        <v>9222.6299999999992</v>
      </c>
      <c r="M11" s="8">
        <f t="shared" si="2"/>
        <v>-775.79000000000087</v>
      </c>
    </row>
    <row r="12" spans="1:13">
      <c r="A12" s="3" t="s">
        <v>21</v>
      </c>
      <c r="B12" s="3">
        <v>5124.7299999999996</v>
      </c>
      <c r="C12" s="3"/>
      <c r="D12" s="3">
        <v>509.68</v>
      </c>
      <c r="E12" s="3">
        <v>725.58</v>
      </c>
      <c r="F12" s="8">
        <v>1301.25</v>
      </c>
      <c r="G12" s="3">
        <v>129.74</v>
      </c>
      <c r="H12" s="3">
        <v>473.55</v>
      </c>
      <c r="I12" s="3">
        <f t="shared" si="0"/>
        <v>8264.5299999999988</v>
      </c>
      <c r="J12" s="8">
        <v>5675.39</v>
      </c>
      <c r="K12" s="3"/>
      <c r="L12" s="8">
        <f t="shared" si="1"/>
        <v>5675.39</v>
      </c>
      <c r="M12" s="8">
        <f t="shared" si="2"/>
        <v>2589.1399999999985</v>
      </c>
    </row>
    <row r="13" spans="1:13">
      <c r="A13" s="3" t="s">
        <v>22</v>
      </c>
      <c r="B13" s="3"/>
      <c r="C13" s="3"/>
      <c r="D13" s="3"/>
      <c r="E13" s="3"/>
      <c r="F13" s="8"/>
      <c r="G13" s="3"/>
      <c r="H13" s="3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3"/>
      <c r="G14" s="3"/>
      <c r="H14" s="3"/>
      <c r="I14" s="3">
        <f>SUM(B14:H14)</f>
        <v>0</v>
      </c>
      <c r="J14" s="3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3"/>
      <c r="G15" s="3"/>
      <c r="H15" s="3"/>
      <c r="I15" s="3">
        <f>SUM(B15:H15)</f>
        <v>0</v>
      </c>
      <c r="J15" s="3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3"/>
      <c r="G16" s="3"/>
      <c r="H16" s="3"/>
      <c r="I16" s="3">
        <f>SUM(B16:H16)</f>
        <v>0</v>
      </c>
      <c r="J16" s="3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3"/>
      <c r="G17" s="3"/>
      <c r="H17" s="3"/>
      <c r="I17" s="3">
        <f>SUM(B17:H17)</f>
        <v>0</v>
      </c>
      <c r="J17" s="3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3"/>
      <c r="G18" s="3"/>
      <c r="H18" s="3"/>
      <c r="I18" s="3">
        <f>SUM(B18:H18)</f>
        <v>0</v>
      </c>
      <c r="J18" s="3"/>
      <c r="K18" s="3"/>
      <c r="L18" s="8">
        <f t="shared" si="1"/>
        <v>0</v>
      </c>
      <c r="M18" s="8">
        <f t="shared" si="2"/>
        <v>0</v>
      </c>
    </row>
    <row r="19" spans="1:13">
      <c r="A19" s="34" t="s">
        <v>28</v>
      </c>
      <c r="B19" s="3">
        <f>SUM(B7:B18)</f>
        <v>30748.379999999997</v>
      </c>
      <c r="C19" s="3">
        <f>SUM(C7:C15)</f>
        <v>0</v>
      </c>
      <c r="D19" s="3">
        <f>SUM(D7:D18)</f>
        <v>4020.44</v>
      </c>
      <c r="E19" s="3">
        <f>SUM(E7:E15)</f>
        <v>1245.48</v>
      </c>
      <c r="F19" s="3">
        <f>SUM(F7:F18)</f>
        <v>10264.450000000001</v>
      </c>
      <c r="G19" s="3">
        <f>SUM(G7:G16)</f>
        <v>778.44</v>
      </c>
      <c r="H19" s="3">
        <f>SUM(H7:H18)</f>
        <v>2841.3</v>
      </c>
      <c r="I19" s="3">
        <f>SUM(I7:I18)</f>
        <v>49898.489999999991</v>
      </c>
      <c r="J19" s="3">
        <f>SUM(J6:J18)</f>
        <v>48844.229999999996</v>
      </c>
      <c r="K19" s="3">
        <f>SUM(K7:K15)</f>
        <v>0</v>
      </c>
      <c r="L19" s="8">
        <f>SUM(L7:L18)</f>
        <v>48844.229999999996</v>
      </c>
      <c r="M19" s="8">
        <f>I19-J19</f>
        <v>1054.2599999999948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3" sqref="J13"/>
    </sheetView>
  </sheetViews>
  <sheetFormatPr defaultRowHeight="15"/>
  <sheetData>
    <row r="1" spans="1:13">
      <c r="A1" s="71" t="s">
        <v>216</v>
      </c>
      <c r="B1" s="71"/>
      <c r="C1" s="71"/>
      <c r="D1" s="71"/>
      <c r="E1" s="71"/>
      <c r="F1" s="71" t="s">
        <v>96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401.6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0" t="s">
        <v>4</v>
      </c>
      <c r="B5" s="31" t="s">
        <v>5</v>
      </c>
      <c r="C5" s="32" t="s">
        <v>6</v>
      </c>
      <c r="D5" s="32" t="s">
        <v>7</v>
      </c>
      <c r="E5" s="32" t="s">
        <v>8</v>
      </c>
      <c r="F5" s="32" t="s">
        <v>30</v>
      </c>
      <c r="G5" s="32" t="s">
        <v>31</v>
      </c>
      <c r="H5" s="32" t="s">
        <v>11</v>
      </c>
      <c r="I5" s="32" t="s">
        <v>44</v>
      </c>
      <c r="J5" s="32" t="s">
        <v>13</v>
      </c>
      <c r="K5" s="32"/>
      <c r="L5" s="32" t="s">
        <v>97</v>
      </c>
      <c r="M5" s="33" t="s">
        <v>15</v>
      </c>
    </row>
    <row r="6" spans="1:13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>
      <c r="A7" s="3" t="s">
        <v>16</v>
      </c>
      <c r="B7" s="3">
        <v>3172.64</v>
      </c>
      <c r="C7" s="3"/>
      <c r="D7" s="3">
        <v>365.64</v>
      </c>
      <c r="E7" s="3"/>
      <c r="F7" s="8">
        <v>933.5</v>
      </c>
      <c r="G7" s="3">
        <v>80.319999999999993</v>
      </c>
      <c r="H7" s="3">
        <v>293.17</v>
      </c>
      <c r="I7" s="3">
        <f>SUM(B7:H7)</f>
        <v>4845.2699999999995</v>
      </c>
      <c r="J7" s="8">
        <v>2380</v>
      </c>
      <c r="K7" s="3"/>
      <c r="L7" s="8">
        <f>SUM(J7:K7)</f>
        <v>2380</v>
      </c>
      <c r="M7" s="8">
        <f>I7-L7</f>
        <v>2465.2699999999995</v>
      </c>
    </row>
    <row r="8" spans="1:13">
      <c r="A8" s="3" t="s">
        <v>17</v>
      </c>
      <c r="B8" s="3">
        <v>3172.64</v>
      </c>
      <c r="C8" s="3"/>
      <c r="D8" s="3">
        <v>531.84</v>
      </c>
      <c r="E8" s="3"/>
      <c r="F8" s="8">
        <v>1357.82</v>
      </c>
      <c r="G8" s="3">
        <v>80.319999999999993</v>
      </c>
      <c r="H8" s="3">
        <v>293.17</v>
      </c>
      <c r="I8" s="3">
        <f t="shared" ref="I8:I18" si="0">SUM(B8:H8)</f>
        <v>5435.79</v>
      </c>
      <c r="J8" s="8">
        <v>7174</v>
      </c>
      <c r="K8" s="3"/>
      <c r="L8" s="8">
        <f t="shared" ref="L8:L18" si="1">SUM(J8:K8)</f>
        <v>7174</v>
      </c>
      <c r="M8" s="8">
        <f t="shared" ref="M8:M18" si="2">I8-L8</f>
        <v>-1738.21</v>
      </c>
    </row>
    <row r="9" spans="1:13">
      <c r="A9" s="3" t="s">
        <v>18</v>
      </c>
      <c r="B9" s="3">
        <v>3172.64</v>
      </c>
      <c r="C9" s="3"/>
      <c r="D9" s="3">
        <v>254.84</v>
      </c>
      <c r="E9" s="3"/>
      <c r="F9" s="8">
        <v>650.62</v>
      </c>
      <c r="G9" s="3">
        <v>80.319999999999993</v>
      </c>
      <c r="H9" s="3">
        <v>293.17</v>
      </c>
      <c r="I9" s="3">
        <f t="shared" si="0"/>
        <v>4451.59</v>
      </c>
      <c r="J9" s="8">
        <v>640</v>
      </c>
      <c r="K9" s="3"/>
      <c r="L9" s="8">
        <f t="shared" si="1"/>
        <v>640</v>
      </c>
      <c r="M9" s="8">
        <f t="shared" si="2"/>
        <v>3811.59</v>
      </c>
    </row>
    <row r="10" spans="1:13">
      <c r="A10" s="3" t="s">
        <v>19</v>
      </c>
      <c r="B10" s="3">
        <v>3172.64</v>
      </c>
      <c r="C10" s="3"/>
      <c r="D10" s="3">
        <v>213.29</v>
      </c>
      <c r="E10" s="3"/>
      <c r="F10" s="8">
        <v>544.54</v>
      </c>
      <c r="G10" s="3">
        <v>80.319999999999993</v>
      </c>
      <c r="H10" s="3">
        <v>293.17</v>
      </c>
      <c r="I10" s="3">
        <f t="shared" si="0"/>
        <v>4303.96</v>
      </c>
      <c r="J10" s="8">
        <v>3523</v>
      </c>
      <c r="K10" s="3"/>
      <c r="L10" s="8">
        <f t="shared" si="1"/>
        <v>3523</v>
      </c>
      <c r="M10" s="8">
        <f t="shared" si="2"/>
        <v>780.96</v>
      </c>
    </row>
    <row r="11" spans="1:13">
      <c r="A11" s="3" t="s">
        <v>20</v>
      </c>
      <c r="B11" s="3">
        <v>3172.64</v>
      </c>
      <c r="C11" s="3"/>
      <c r="D11" s="3">
        <v>268.69</v>
      </c>
      <c r="E11" s="3">
        <v>342.8</v>
      </c>
      <c r="F11" s="8">
        <v>685.98</v>
      </c>
      <c r="G11" s="3">
        <v>80.319999999999993</v>
      </c>
      <c r="H11" s="3">
        <v>293.17</v>
      </c>
      <c r="I11" s="3">
        <f t="shared" si="0"/>
        <v>4843.6000000000004</v>
      </c>
      <c r="J11" s="8">
        <v>4040.1</v>
      </c>
      <c r="K11" s="3"/>
      <c r="L11" s="8">
        <f t="shared" si="1"/>
        <v>4040.1</v>
      </c>
      <c r="M11" s="8">
        <f t="shared" si="2"/>
        <v>803.50000000000045</v>
      </c>
    </row>
    <row r="12" spans="1:13">
      <c r="A12" s="3" t="s">
        <v>21</v>
      </c>
      <c r="B12" s="3">
        <v>3172.64</v>
      </c>
      <c r="C12" s="3"/>
      <c r="D12" s="3">
        <v>656.49</v>
      </c>
      <c r="E12" s="3">
        <v>726.74</v>
      </c>
      <c r="F12" s="8">
        <v>1676.06</v>
      </c>
      <c r="G12" s="3">
        <v>80.319999999999993</v>
      </c>
      <c r="H12" s="3">
        <v>293.17</v>
      </c>
      <c r="I12" s="3">
        <f t="shared" si="0"/>
        <v>6605.42</v>
      </c>
      <c r="J12" s="8">
        <v>5258</v>
      </c>
      <c r="K12" s="3"/>
      <c r="L12" s="8">
        <f t="shared" si="1"/>
        <v>5258</v>
      </c>
      <c r="M12" s="8">
        <f t="shared" si="2"/>
        <v>1347.42</v>
      </c>
    </row>
    <row r="13" spans="1:13">
      <c r="A13" s="3" t="s">
        <v>22</v>
      </c>
      <c r="B13" s="3"/>
      <c r="C13" s="3"/>
      <c r="D13" s="3"/>
      <c r="E13" s="3"/>
      <c r="F13" s="8"/>
      <c r="G13" s="3"/>
      <c r="H13" s="3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3"/>
      <c r="H14" s="3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3"/>
      <c r="H15" s="3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3"/>
      <c r="H16" s="3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3"/>
      <c r="H17" s="3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3"/>
      <c r="H18" s="3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34" t="s">
        <v>28</v>
      </c>
      <c r="B19" s="3">
        <f>SUM(B7:B18)</f>
        <v>19035.84</v>
      </c>
      <c r="C19" s="3">
        <f>SUM(C7:C15)</f>
        <v>0</v>
      </c>
      <c r="D19" s="3">
        <f t="shared" ref="D19:I19" si="3">SUM(D7:D18)</f>
        <v>2290.79</v>
      </c>
      <c r="E19" s="3">
        <f t="shared" si="3"/>
        <v>1069.54</v>
      </c>
      <c r="F19" s="3">
        <f t="shared" si="3"/>
        <v>5848.5199999999986</v>
      </c>
      <c r="G19" s="3">
        <f t="shared" si="3"/>
        <v>481.91999999999996</v>
      </c>
      <c r="H19" s="3">
        <f t="shared" si="3"/>
        <v>1759.0200000000002</v>
      </c>
      <c r="I19" s="3">
        <f t="shared" si="3"/>
        <v>30485.629999999997</v>
      </c>
      <c r="J19" s="3">
        <f>SUM(J6:J18)</f>
        <v>23015.1</v>
      </c>
      <c r="K19" s="3">
        <f>SUM(K7:K15)</f>
        <v>0</v>
      </c>
      <c r="L19" s="3">
        <f>SUM(L7:L18)</f>
        <v>23015.1</v>
      </c>
      <c r="M19" s="8">
        <f>I19-J19</f>
        <v>7470.5299999999988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35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3" sqref="J13"/>
    </sheetView>
  </sheetViews>
  <sheetFormatPr defaultRowHeight="15"/>
  <cols>
    <col min="12" max="12" width="10" customWidth="1"/>
  </cols>
  <sheetData>
    <row r="1" spans="1:13">
      <c r="A1" s="71" t="s">
        <v>216</v>
      </c>
      <c r="B1" s="71"/>
      <c r="C1" s="71"/>
      <c r="D1" s="71"/>
      <c r="E1" s="71"/>
      <c r="F1" s="71" t="s">
        <v>98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737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14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5822.3</v>
      </c>
      <c r="C7" s="3"/>
      <c r="D7" s="3">
        <v>997.2</v>
      </c>
      <c r="E7" s="3"/>
      <c r="F7" s="8">
        <v>2545.92</v>
      </c>
      <c r="G7" s="3">
        <v>147.4</v>
      </c>
      <c r="H7" s="3">
        <v>538.01</v>
      </c>
      <c r="I7" s="3">
        <f>SUM(B7:H7)</f>
        <v>10050.83</v>
      </c>
      <c r="J7" s="8">
        <v>2915.35</v>
      </c>
      <c r="K7" s="3"/>
      <c r="L7" s="8">
        <f>SUM(J7:K7)</f>
        <v>2915.35</v>
      </c>
      <c r="M7" s="8">
        <f>I7-L7</f>
        <v>7135.48</v>
      </c>
    </row>
    <row r="8" spans="1:13">
      <c r="A8" s="3" t="s">
        <v>17</v>
      </c>
      <c r="B8" s="3">
        <v>5822.3</v>
      </c>
      <c r="C8" s="3"/>
      <c r="D8" s="3">
        <v>1130.1600000000001</v>
      </c>
      <c r="E8" s="3"/>
      <c r="F8" s="3">
        <v>2885.38</v>
      </c>
      <c r="G8" s="3">
        <v>147.4</v>
      </c>
      <c r="H8" s="3">
        <v>538.01</v>
      </c>
      <c r="I8" s="3">
        <f t="shared" ref="I8:I18" si="0">SUM(B8:H8)</f>
        <v>10523.25</v>
      </c>
      <c r="J8" s="8">
        <v>5868.84</v>
      </c>
      <c r="K8" s="3"/>
      <c r="L8" s="8">
        <f t="shared" ref="L8:L18" si="1">SUM(J8:K8)</f>
        <v>5868.84</v>
      </c>
      <c r="M8" s="8">
        <f t="shared" ref="M8:M18" si="2">I8-L8</f>
        <v>4654.41</v>
      </c>
    </row>
    <row r="9" spans="1:13">
      <c r="A9" s="3" t="s">
        <v>18</v>
      </c>
      <c r="B9" s="3">
        <v>5822.3</v>
      </c>
      <c r="C9" s="3"/>
      <c r="D9" s="3">
        <v>1185.56</v>
      </c>
      <c r="E9" s="3"/>
      <c r="F9" s="3">
        <v>3026.82</v>
      </c>
      <c r="G9" s="3">
        <v>147.4</v>
      </c>
      <c r="H9" s="3">
        <v>538.01</v>
      </c>
      <c r="I9" s="3">
        <f t="shared" si="0"/>
        <v>10720.09</v>
      </c>
      <c r="J9" s="8">
        <v>7961.24</v>
      </c>
      <c r="K9" s="3"/>
      <c r="L9" s="8">
        <f t="shared" si="1"/>
        <v>7961.24</v>
      </c>
      <c r="M9" s="8">
        <f t="shared" si="2"/>
        <v>2758.8500000000004</v>
      </c>
    </row>
    <row r="10" spans="1:13">
      <c r="A10" s="3" t="s">
        <v>19</v>
      </c>
      <c r="B10" s="3">
        <v>5822.3</v>
      </c>
      <c r="C10" s="3"/>
      <c r="D10" s="3">
        <v>1448.71</v>
      </c>
      <c r="E10" s="3"/>
      <c r="F10" s="3">
        <v>3698.66</v>
      </c>
      <c r="G10" s="3">
        <v>147.4</v>
      </c>
      <c r="H10" s="3">
        <v>538.01</v>
      </c>
      <c r="I10" s="3">
        <f t="shared" si="0"/>
        <v>11655.08</v>
      </c>
      <c r="J10" s="8">
        <v>8283.4500000000007</v>
      </c>
      <c r="K10" s="3"/>
      <c r="L10" s="8">
        <f t="shared" si="1"/>
        <v>8283.4500000000007</v>
      </c>
      <c r="M10" s="8">
        <f t="shared" si="2"/>
        <v>3371.6299999999992</v>
      </c>
    </row>
    <row r="11" spans="1:13">
      <c r="A11" s="3" t="s">
        <v>20</v>
      </c>
      <c r="B11" s="3">
        <v>5822.3</v>
      </c>
      <c r="C11" s="3"/>
      <c r="D11" s="3">
        <v>933.49</v>
      </c>
      <c r="E11" s="3"/>
      <c r="F11" s="8">
        <v>2383.2600000000002</v>
      </c>
      <c r="G11" s="3">
        <v>147.4</v>
      </c>
      <c r="H11" s="3">
        <v>538.01</v>
      </c>
      <c r="I11" s="3">
        <f t="shared" si="0"/>
        <v>9824.4599999999991</v>
      </c>
      <c r="J11" s="8">
        <v>5697.35</v>
      </c>
      <c r="K11" s="3"/>
      <c r="L11" s="8">
        <f t="shared" si="1"/>
        <v>5697.35</v>
      </c>
      <c r="M11" s="8">
        <f t="shared" si="2"/>
        <v>4127.1099999999988</v>
      </c>
    </row>
    <row r="12" spans="1:13">
      <c r="A12" s="3" t="s">
        <v>21</v>
      </c>
      <c r="B12" s="3">
        <v>5822.3</v>
      </c>
      <c r="C12" s="3"/>
      <c r="D12" s="3">
        <v>1127.3900000000001</v>
      </c>
      <c r="E12" s="3">
        <v>526.30999999999995</v>
      </c>
      <c r="F12" s="8">
        <v>2878.3</v>
      </c>
      <c r="G12" s="3">
        <v>147.4</v>
      </c>
      <c r="H12" s="3">
        <v>538.01</v>
      </c>
      <c r="I12" s="3">
        <f t="shared" si="0"/>
        <v>11039.71</v>
      </c>
      <c r="J12" s="8">
        <v>14903.65</v>
      </c>
      <c r="K12" s="3"/>
      <c r="L12" s="8">
        <f t="shared" si="1"/>
        <v>14903.65</v>
      </c>
      <c r="M12" s="8">
        <f t="shared" si="2"/>
        <v>-3863.9400000000005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3"/>
      <c r="G14" s="3"/>
      <c r="H14" s="3"/>
      <c r="I14" s="3">
        <f t="shared" si="0"/>
        <v>0</v>
      </c>
      <c r="J14" s="3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3"/>
      <c r="G15" s="3"/>
      <c r="H15" s="3"/>
      <c r="I15" s="3">
        <f t="shared" si="0"/>
        <v>0</v>
      </c>
      <c r="J15" s="3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3"/>
      <c r="G16" s="3"/>
      <c r="H16" s="3"/>
      <c r="I16" s="3">
        <f t="shared" si="0"/>
        <v>0</v>
      </c>
      <c r="J16" s="3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3"/>
      <c r="G17" s="3"/>
      <c r="H17" s="3"/>
      <c r="I17" s="3">
        <f t="shared" si="0"/>
        <v>0</v>
      </c>
      <c r="J17" s="3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3"/>
      <c r="G18" s="3"/>
      <c r="H18" s="3"/>
      <c r="I18" s="3">
        <f t="shared" si="0"/>
        <v>0</v>
      </c>
      <c r="J18" s="3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34933.800000000003</v>
      </c>
      <c r="C19" s="3">
        <f>SUM(C7:C15)</f>
        <v>0</v>
      </c>
      <c r="D19" s="3">
        <f>SUM(D7:D18)</f>
        <v>6822.51</v>
      </c>
      <c r="E19" s="3">
        <f>SUM(E7:E15)</f>
        <v>526.30999999999995</v>
      </c>
      <c r="F19" s="8">
        <f>SUM(F7:F18)</f>
        <v>17418.34</v>
      </c>
      <c r="G19" s="3">
        <f>SUM(G7:G18)</f>
        <v>884.4</v>
      </c>
      <c r="H19" s="3">
        <f>SUM(H7:H18)</f>
        <v>3228.0600000000004</v>
      </c>
      <c r="I19" s="3">
        <f>SUM(I7:I18)</f>
        <v>63813.42</v>
      </c>
      <c r="J19" s="3">
        <f>SUM(J6:J18)</f>
        <v>45629.880000000005</v>
      </c>
      <c r="K19" s="3">
        <f>SUM(K7:K15)</f>
        <v>0</v>
      </c>
      <c r="L19" s="8">
        <f>SUM(L7:L18)</f>
        <v>45629.880000000005</v>
      </c>
      <c r="M19" s="8">
        <f>I19-J19</f>
        <v>18183.539999999994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3" sqref="J13"/>
    </sheetView>
  </sheetViews>
  <sheetFormatPr defaultRowHeight="15"/>
  <sheetData>
    <row r="1" spans="1:13">
      <c r="A1" s="71" t="s">
        <v>215</v>
      </c>
      <c r="B1" s="71"/>
      <c r="C1" s="71"/>
      <c r="D1" s="71"/>
      <c r="E1" s="71"/>
      <c r="F1" s="71" t="s">
        <v>99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871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37</v>
      </c>
      <c r="J5" s="6" t="s">
        <v>13</v>
      </c>
      <c r="K5" s="6"/>
      <c r="L5" s="6" t="s">
        <v>100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6880.9</v>
      </c>
      <c r="C7" s="3"/>
      <c r="D7" s="3">
        <v>864.24</v>
      </c>
      <c r="E7" s="3"/>
      <c r="F7" s="8">
        <v>2206.46</v>
      </c>
      <c r="G7" s="3"/>
      <c r="H7" s="3">
        <v>635.83000000000004</v>
      </c>
      <c r="I7" s="3">
        <f>SUM(B7:H7)</f>
        <v>10587.429999999998</v>
      </c>
      <c r="J7" s="8">
        <v>10537.43</v>
      </c>
      <c r="K7" s="3"/>
      <c r="L7" s="8">
        <f>SUM(J7:K7)</f>
        <v>10537.43</v>
      </c>
      <c r="M7" s="8">
        <f>I7-L7</f>
        <v>49.999999999998181</v>
      </c>
    </row>
    <row r="8" spans="1:13">
      <c r="A8" s="3" t="s">
        <v>17</v>
      </c>
      <c r="B8" s="3">
        <v>6880.9</v>
      </c>
      <c r="C8" s="3"/>
      <c r="D8" s="3">
        <v>933.49</v>
      </c>
      <c r="E8" s="3"/>
      <c r="F8" s="3">
        <v>2383.2600000000002</v>
      </c>
      <c r="G8" s="9"/>
      <c r="H8" s="3">
        <v>635.83000000000004</v>
      </c>
      <c r="I8" s="3">
        <f t="shared" ref="I8:I18" si="0">SUM(B8:H8)</f>
        <v>10833.48</v>
      </c>
      <c r="J8" s="8">
        <v>6069</v>
      </c>
      <c r="K8" s="3"/>
      <c r="L8" s="8">
        <f t="shared" ref="L8:L18" si="1">SUM(J8:K8)</f>
        <v>6069</v>
      </c>
      <c r="M8" s="8">
        <f t="shared" ref="M8:M18" si="2">I8-L8</f>
        <v>4764.4799999999996</v>
      </c>
    </row>
    <row r="9" spans="1:13">
      <c r="A9" s="3" t="s">
        <v>18</v>
      </c>
      <c r="B9" s="3">
        <v>6880.9</v>
      </c>
      <c r="C9" s="3"/>
      <c r="D9" s="3">
        <v>808.84</v>
      </c>
      <c r="E9" s="3"/>
      <c r="F9" s="3">
        <v>2065.02</v>
      </c>
      <c r="G9" s="9"/>
      <c r="H9" s="3">
        <v>635.83000000000004</v>
      </c>
      <c r="I9" s="3">
        <f>SUM(B9:H9)</f>
        <v>10390.59</v>
      </c>
      <c r="J9" s="8">
        <v>4311.71</v>
      </c>
      <c r="K9" s="3"/>
      <c r="L9" s="8">
        <f t="shared" si="1"/>
        <v>4311.71</v>
      </c>
      <c r="M9" s="8">
        <f t="shared" si="2"/>
        <v>6078.88</v>
      </c>
    </row>
    <row r="10" spans="1:13">
      <c r="A10" s="3" t="s">
        <v>19</v>
      </c>
      <c r="B10" s="3">
        <v>6880.9</v>
      </c>
      <c r="C10" s="3"/>
      <c r="D10" s="3">
        <v>988.89</v>
      </c>
      <c r="E10" s="3"/>
      <c r="F10" s="3">
        <v>2524.71</v>
      </c>
      <c r="G10" s="9"/>
      <c r="H10" s="3">
        <v>635.83000000000004</v>
      </c>
      <c r="I10" s="3">
        <f t="shared" si="0"/>
        <v>11030.33</v>
      </c>
      <c r="J10" s="8">
        <v>10394.709999999999</v>
      </c>
      <c r="K10" s="3"/>
      <c r="L10" s="8">
        <f t="shared" si="1"/>
        <v>10394.709999999999</v>
      </c>
      <c r="M10" s="8">
        <f t="shared" si="2"/>
        <v>635.6200000000008</v>
      </c>
    </row>
    <row r="11" spans="1:13">
      <c r="A11" s="3" t="s">
        <v>20</v>
      </c>
      <c r="B11" s="3">
        <v>6880.9</v>
      </c>
      <c r="C11" s="3"/>
      <c r="D11" s="3">
        <v>1044.29</v>
      </c>
      <c r="E11" s="3"/>
      <c r="F11" s="8">
        <v>2666.14</v>
      </c>
      <c r="G11" s="9"/>
      <c r="H11" s="3">
        <v>635.83000000000004</v>
      </c>
      <c r="I11" s="3">
        <f t="shared" si="0"/>
        <v>11227.16</v>
      </c>
      <c r="J11" s="8">
        <v>13050</v>
      </c>
      <c r="K11" s="3"/>
      <c r="L11" s="8">
        <f t="shared" si="1"/>
        <v>13050</v>
      </c>
      <c r="M11" s="8">
        <f t="shared" si="2"/>
        <v>-1822.8400000000001</v>
      </c>
    </row>
    <row r="12" spans="1:13">
      <c r="A12" s="3" t="s">
        <v>21</v>
      </c>
      <c r="B12" s="3">
        <v>6880.9</v>
      </c>
      <c r="C12" s="3"/>
      <c r="D12" s="3">
        <v>933.49</v>
      </c>
      <c r="E12" s="3">
        <v>287.94</v>
      </c>
      <c r="F12" s="8">
        <v>2383.2600000000002</v>
      </c>
      <c r="G12" s="9"/>
      <c r="H12" s="3">
        <v>635.83000000000004</v>
      </c>
      <c r="I12" s="3">
        <f t="shared" si="0"/>
        <v>11121.42</v>
      </c>
      <c r="J12" s="8">
        <v>11792.62</v>
      </c>
      <c r="K12" s="3"/>
      <c r="L12" s="8">
        <f t="shared" si="1"/>
        <v>11792.62</v>
      </c>
      <c r="M12" s="8">
        <f t="shared" si="2"/>
        <v>-671.20000000000073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3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9"/>
      <c r="H14" s="3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3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3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3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3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41285.4</v>
      </c>
      <c r="C19" s="3">
        <f>SUM(C7:C15)</f>
        <v>0</v>
      </c>
      <c r="D19" s="3">
        <f>SUM(D7:D18)</f>
        <v>5573.24</v>
      </c>
      <c r="E19" s="3">
        <f>SUM(E7:E18)</f>
        <v>287.94</v>
      </c>
      <c r="F19" s="3">
        <f>SUM(F7:F18)</f>
        <v>14228.85</v>
      </c>
      <c r="G19" s="3">
        <f>SUM(G7:G15)</f>
        <v>0</v>
      </c>
      <c r="H19" s="3">
        <f>SUM(H7:H18)</f>
        <v>3814.98</v>
      </c>
      <c r="I19" s="3">
        <f>SUM(I7:I17)</f>
        <v>65190.409999999989</v>
      </c>
      <c r="J19" s="3">
        <f>SUM(J6:J18)</f>
        <v>56155.47</v>
      </c>
      <c r="K19" s="3">
        <f>SUM(K7:K15)</f>
        <v>0</v>
      </c>
      <c r="L19" s="3">
        <f>SUM(L7:L18)</f>
        <v>56155.47</v>
      </c>
      <c r="M19" s="3">
        <f>I19-J19</f>
        <v>9034.9399999999878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3" sqref="J13"/>
    </sheetView>
  </sheetViews>
  <sheetFormatPr defaultRowHeight="15"/>
  <sheetData>
    <row r="1" spans="1:13">
      <c r="A1" s="71" t="s">
        <v>216</v>
      </c>
      <c r="B1" s="71"/>
      <c r="C1" s="71"/>
      <c r="D1" s="71"/>
      <c r="E1" s="71"/>
      <c r="F1" s="71" t="s">
        <v>101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851.6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0" t="s">
        <v>4</v>
      </c>
      <c r="B5" s="31" t="s">
        <v>5</v>
      </c>
      <c r="C5" s="32" t="s">
        <v>6</v>
      </c>
      <c r="D5" s="32" t="s">
        <v>7</v>
      </c>
      <c r="E5" s="32" t="s">
        <v>8</v>
      </c>
      <c r="F5" s="32" t="s">
        <v>30</v>
      </c>
      <c r="G5" s="32" t="s">
        <v>31</v>
      </c>
      <c r="H5" s="32" t="s">
        <v>32</v>
      </c>
      <c r="I5" s="32" t="s">
        <v>102</v>
      </c>
      <c r="J5" s="32" t="s">
        <v>13</v>
      </c>
      <c r="K5" s="32"/>
      <c r="L5" s="32" t="s">
        <v>33</v>
      </c>
      <c r="M5" s="33" t="s">
        <v>15</v>
      </c>
    </row>
    <row r="6" spans="1:13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>
      <c r="A7" s="3" t="s">
        <v>16</v>
      </c>
      <c r="B7" s="3">
        <v>6727.64</v>
      </c>
      <c r="C7" s="3"/>
      <c r="D7" s="3">
        <v>1324.06</v>
      </c>
      <c r="E7" s="3"/>
      <c r="F7" s="8">
        <v>3380.42</v>
      </c>
      <c r="G7" s="3"/>
      <c r="H7" s="3">
        <v>621.66999999999996</v>
      </c>
      <c r="I7" s="3">
        <f>SUM(B7:H7)</f>
        <v>12053.79</v>
      </c>
      <c r="J7" s="8">
        <v>14540.96</v>
      </c>
      <c r="K7" s="3"/>
      <c r="L7" s="8">
        <f>SUM(J7:K7)</f>
        <v>14540.96</v>
      </c>
      <c r="M7" s="8">
        <f>I7-L7</f>
        <v>-2487.1699999999983</v>
      </c>
    </row>
    <row r="8" spans="1:13">
      <c r="A8" s="3" t="s">
        <v>17</v>
      </c>
      <c r="B8" s="3">
        <v>6727.64</v>
      </c>
      <c r="C8" s="3"/>
      <c r="D8" s="3">
        <v>991.66</v>
      </c>
      <c r="E8" s="3"/>
      <c r="F8" s="8">
        <v>2531.7800000000002</v>
      </c>
      <c r="G8" s="3"/>
      <c r="H8" s="3">
        <v>621.66999999999996</v>
      </c>
      <c r="I8" s="3">
        <f t="shared" ref="I8:I18" si="0">SUM(B8:H8)</f>
        <v>10872.75</v>
      </c>
      <c r="J8" s="8">
        <v>9240.2900000000009</v>
      </c>
      <c r="K8" s="3"/>
      <c r="L8" s="8">
        <f t="shared" ref="L8:L18" si="1">SUM(J8:K8)</f>
        <v>9240.2900000000009</v>
      </c>
      <c r="M8" s="8">
        <f t="shared" ref="M8:M18" si="2">I8-L8</f>
        <v>1632.4599999999991</v>
      </c>
    </row>
    <row r="9" spans="1:13">
      <c r="A9" s="3" t="s">
        <v>18</v>
      </c>
      <c r="B9" s="3">
        <v>6727.64</v>
      </c>
      <c r="C9" s="3"/>
      <c r="D9" s="3">
        <v>1074.76</v>
      </c>
      <c r="E9" s="3"/>
      <c r="F9" s="8">
        <v>2743.94</v>
      </c>
      <c r="G9" s="3"/>
      <c r="H9" s="3">
        <v>621.66999999999996</v>
      </c>
      <c r="I9" s="3">
        <f t="shared" si="0"/>
        <v>11168.01</v>
      </c>
      <c r="J9" s="8">
        <v>8056.68</v>
      </c>
      <c r="K9" s="3"/>
      <c r="L9" s="8">
        <f t="shared" si="1"/>
        <v>8056.68</v>
      </c>
      <c r="M9" s="8">
        <f t="shared" si="2"/>
        <v>3111.33</v>
      </c>
    </row>
    <row r="10" spans="1:13">
      <c r="A10" s="3" t="s">
        <v>19</v>
      </c>
      <c r="B10" s="3">
        <v>6727.64</v>
      </c>
      <c r="C10" s="3"/>
      <c r="D10" s="3">
        <v>1268.6600000000001</v>
      </c>
      <c r="E10" s="3"/>
      <c r="F10" s="8">
        <v>3238.98</v>
      </c>
      <c r="G10" s="3"/>
      <c r="H10" s="3">
        <v>621.66999999999996</v>
      </c>
      <c r="I10" s="3">
        <f t="shared" si="0"/>
        <v>11856.95</v>
      </c>
      <c r="J10" s="8">
        <v>10316.06</v>
      </c>
      <c r="K10" s="3"/>
      <c r="L10" s="8">
        <f t="shared" si="1"/>
        <v>10316.06</v>
      </c>
      <c r="M10" s="8">
        <f t="shared" si="2"/>
        <v>1540.8900000000012</v>
      </c>
    </row>
    <row r="11" spans="1:13">
      <c r="A11" s="3" t="s">
        <v>20</v>
      </c>
      <c r="B11" s="3">
        <v>6727.64</v>
      </c>
      <c r="C11" s="3"/>
      <c r="D11" s="3">
        <v>1268.6600000000001</v>
      </c>
      <c r="E11" s="3"/>
      <c r="F11" s="8">
        <v>3238.98</v>
      </c>
      <c r="G11" s="3"/>
      <c r="H11" s="3">
        <v>621.66999999999996</v>
      </c>
      <c r="I11" s="3">
        <f t="shared" si="0"/>
        <v>11856.95</v>
      </c>
      <c r="J11" s="8">
        <v>8448</v>
      </c>
      <c r="K11" s="3"/>
      <c r="L11" s="8">
        <f t="shared" si="1"/>
        <v>8448</v>
      </c>
      <c r="M11" s="8">
        <f t="shared" si="2"/>
        <v>3408.9500000000007</v>
      </c>
    </row>
    <row r="12" spans="1:13">
      <c r="A12" s="3" t="s">
        <v>21</v>
      </c>
      <c r="B12" s="3">
        <v>6727.64</v>
      </c>
      <c r="C12" s="3"/>
      <c r="D12" s="3">
        <v>1019.36</v>
      </c>
      <c r="E12" s="3"/>
      <c r="F12" s="8">
        <v>2602.5</v>
      </c>
      <c r="G12" s="3"/>
      <c r="H12" s="3">
        <v>621.66999999999996</v>
      </c>
      <c r="I12" s="3">
        <f t="shared" si="0"/>
        <v>10971.17</v>
      </c>
      <c r="J12" s="8">
        <v>13586.14</v>
      </c>
      <c r="K12" s="3"/>
      <c r="L12" s="8">
        <f t="shared" si="1"/>
        <v>13586.14</v>
      </c>
      <c r="M12" s="8">
        <f t="shared" si="2"/>
        <v>-2614.9699999999993</v>
      </c>
    </row>
    <row r="13" spans="1:13">
      <c r="A13" s="3" t="s">
        <v>22</v>
      </c>
      <c r="B13" s="3"/>
      <c r="C13" s="3"/>
      <c r="D13" s="3"/>
      <c r="E13" s="3"/>
      <c r="F13" s="8"/>
      <c r="G13" s="3"/>
      <c r="H13" s="3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3"/>
      <c r="H14" s="3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3"/>
      <c r="H15" s="3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3"/>
      <c r="H16" s="3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3"/>
      <c r="H17" s="3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3"/>
      <c r="H18" s="3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34" t="s">
        <v>28</v>
      </c>
      <c r="B19" s="3">
        <f>SUM(B7:B18)</f>
        <v>40365.840000000004</v>
      </c>
      <c r="C19" s="3">
        <f t="shared" ref="C19:K19" si="3">SUM(C7:C15)</f>
        <v>0</v>
      </c>
      <c r="D19" s="3">
        <f>SUM(D7:D18)</f>
        <v>6947.1599999999989</v>
      </c>
      <c r="E19" s="3">
        <f t="shared" si="3"/>
        <v>0</v>
      </c>
      <c r="F19" s="8">
        <f>SUM(F7:F18)</f>
        <v>17736.599999999999</v>
      </c>
      <c r="G19" s="3">
        <f t="shared" si="3"/>
        <v>0</v>
      </c>
      <c r="H19" s="3">
        <f>SUM(H7:H18)</f>
        <v>3730.02</v>
      </c>
      <c r="I19" s="3">
        <f>SUM(I7:I18)</f>
        <v>68779.62</v>
      </c>
      <c r="J19" s="3">
        <f>SUM(J6:J18)</f>
        <v>64188.13</v>
      </c>
      <c r="K19" s="3">
        <f t="shared" si="3"/>
        <v>0</v>
      </c>
      <c r="L19" s="3">
        <f>SUM(L7:L18)</f>
        <v>64188.13</v>
      </c>
      <c r="M19" s="8">
        <f>I19-J19</f>
        <v>4591.489999999998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35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3" sqref="J13"/>
    </sheetView>
  </sheetViews>
  <sheetFormatPr defaultRowHeight="15"/>
  <cols>
    <col min="9" max="9" width="8.7109375" customWidth="1"/>
    <col min="10" max="10" width="10.28515625" customWidth="1"/>
  </cols>
  <sheetData>
    <row r="1" spans="1:13">
      <c r="A1" s="73" t="s">
        <v>216</v>
      </c>
      <c r="B1" s="73"/>
      <c r="C1" s="73"/>
      <c r="D1" s="73"/>
      <c r="E1" s="73"/>
      <c r="F1" s="73" t="s">
        <v>38</v>
      </c>
      <c r="G1" s="73"/>
      <c r="H1" s="73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832.6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39</v>
      </c>
      <c r="J5" s="16" t="s">
        <v>13</v>
      </c>
      <c r="K5" s="16"/>
      <c r="L5" s="16" t="s">
        <v>33</v>
      </c>
      <c r="M5" s="17" t="s">
        <v>15</v>
      </c>
    </row>
    <row r="6" spans="1:13">
      <c r="A6" s="14"/>
      <c r="B6" s="60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>
        <v>6577.54</v>
      </c>
      <c r="C7" s="13"/>
      <c r="D7" s="13">
        <v>1149.55</v>
      </c>
      <c r="E7" s="13"/>
      <c r="F7" s="18">
        <v>2934.88</v>
      </c>
      <c r="G7" s="13">
        <v>166.52</v>
      </c>
      <c r="H7" s="13">
        <v>607.79999999999995</v>
      </c>
      <c r="I7" s="13">
        <f>SUM(B7:H7)</f>
        <v>11436.29</v>
      </c>
      <c r="J7" s="18">
        <v>5717.83</v>
      </c>
      <c r="K7" s="13"/>
      <c r="L7" s="18">
        <f>SUM(J7:K7)</f>
        <v>5717.83</v>
      </c>
      <c r="M7" s="18">
        <f>I7-L7</f>
        <v>5718.4600000000009</v>
      </c>
    </row>
    <row r="8" spans="1:13">
      <c r="A8" s="13" t="s">
        <v>17</v>
      </c>
      <c r="B8">
        <v>6577.54</v>
      </c>
      <c r="C8" s="13"/>
      <c r="D8" s="13">
        <v>1786.65</v>
      </c>
      <c r="E8" s="13"/>
      <c r="F8" s="13">
        <v>4561.4399999999996</v>
      </c>
      <c r="G8" s="13">
        <v>166.52</v>
      </c>
      <c r="H8" s="13">
        <v>607.79999999999995</v>
      </c>
      <c r="I8" s="13">
        <f>SUM(B8:H8)</f>
        <v>13699.95</v>
      </c>
      <c r="J8" s="18">
        <v>10991.9</v>
      </c>
      <c r="K8" s="13"/>
      <c r="L8" s="18">
        <f t="shared" ref="L8:L18" si="0">SUM(J8:K8)</f>
        <v>10991.9</v>
      </c>
      <c r="M8" s="18">
        <f t="shared" ref="M8:M18" si="1">I8-L8</f>
        <v>2708.0500000000011</v>
      </c>
    </row>
    <row r="9" spans="1:13">
      <c r="A9" s="13" t="s">
        <v>18</v>
      </c>
      <c r="B9">
        <v>6577.54</v>
      </c>
      <c r="C9" s="13"/>
      <c r="D9" s="13">
        <v>1468.1</v>
      </c>
      <c r="E9" s="13"/>
      <c r="F9" s="13">
        <v>3748.16</v>
      </c>
      <c r="G9" s="13">
        <v>166.52</v>
      </c>
      <c r="H9" s="13">
        <v>607.79999999999995</v>
      </c>
      <c r="I9" s="13">
        <f t="shared" ref="I9:I18" si="2">SUM(B9:H9)</f>
        <v>12568.119999999999</v>
      </c>
      <c r="J9" s="18">
        <v>11278.09</v>
      </c>
      <c r="K9" s="13"/>
      <c r="L9" s="18">
        <f t="shared" si="0"/>
        <v>11278.09</v>
      </c>
      <c r="M9" s="18">
        <f t="shared" si="1"/>
        <v>1290.0299999999988</v>
      </c>
    </row>
    <row r="10" spans="1:13">
      <c r="A10" s="13" t="s">
        <v>19</v>
      </c>
      <c r="B10">
        <v>6577.54</v>
      </c>
      <c r="C10" s="13"/>
      <c r="D10" s="13">
        <v>983.35</v>
      </c>
      <c r="E10" s="13"/>
      <c r="F10" s="13">
        <v>2510.56</v>
      </c>
      <c r="G10" s="13">
        <v>166.52</v>
      </c>
      <c r="H10" s="13">
        <v>607.79999999999995</v>
      </c>
      <c r="I10" s="13">
        <f t="shared" si="2"/>
        <v>10845.77</v>
      </c>
      <c r="J10" s="18">
        <v>5966</v>
      </c>
      <c r="K10" s="13"/>
      <c r="L10" s="18">
        <f t="shared" si="0"/>
        <v>5966</v>
      </c>
      <c r="M10" s="18">
        <f t="shared" si="1"/>
        <v>4879.7700000000004</v>
      </c>
    </row>
    <row r="11" spans="1:13">
      <c r="A11" s="13" t="s">
        <v>20</v>
      </c>
      <c r="B11">
        <v>6577.54</v>
      </c>
      <c r="C11" s="13"/>
      <c r="D11" s="13">
        <v>1121.8499999999999</v>
      </c>
      <c r="E11" s="13">
        <v>230.82</v>
      </c>
      <c r="F11" s="18">
        <v>2864.16</v>
      </c>
      <c r="G11" s="13">
        <v>166.52</v>
      </c>
      <c r="H11" s="13">
        <v>607.79999999999995</v>
      </c>
      <c r="I11" s="13">
        <f t="shared" si="2"/>
        <v>11568.689999999999</v>
      </c>
      <c r="J11" s="18">
        <v>8484</v>
      </c>
      <c r="K11" s="13"/>
      <c r="L11" s="18">
        <f t="shared" si="0"/>
        <v>8484</v>
      </c>
      <c r="M11" s="18">
        <f t="shared" si="1"/>
        <v>3084.6899999999987</v>
      </c>
    </row>
    <row r="12" spans="1:13">
      <c r="A12" s="13" t="s">
        <v>21</v>
      </c>
      <c r="B12">
        <v>6577.54</v>
      </c>
      <c r="C12" s="13"/>
      <c r="D12" s="13">
        <v>1454.25</v>
      </c>
      <c r="E12" s="13">
        <v>531.20000000000005</v>
      </c>
      <c r="F12" s="18">
        <v>3712.8</v>
      </c>
      <c r="G12" s="13">
        <v>166.52</v>
      </c>
      <c r="H12" s="13">
        <v>607.79999999999995</v>
      </c>
      <c r="I12" s="13">
        <f t="shared" si="2"/>
        <v>13050.11</v>
      </c>
      <c r="J12" s="18">
        <v>10923.69</v>
      </c>
      <c r="K12" s="13"/>
      <c r="L12" s="18">
        <f t="shared" si="0"/>
        <v>10923.69</v>
      </c>
      <c r="M12" s="18">
        <f t="shared" si="1"/>
        <v>2126.42</v>
      </c>
    </row>
    <row r="13" spans="1:13">
      <c r="A13" s="13" t="s">
        <v>22</v>
      </c>
      <c r="B13" s="13"/>
      <c r="C13" s="13"/>
      <c r="D13" s="13"/>
      <c r="E13" s="13"/>
      <c r="F13" s="18"/>
      <c r="G13" s="21"/>
      <c r="H13" s="21"/>
      <c r="I13" s="13">
        <f t="shared" si="2"/>
        <v>0</v>
      </c>
      <c r="J13" s="18"/>
      <c r="K13" s="13"/>
      <c r="L13" s="18">
        <f t="shared" si="0"/>
        <v>0</v>
      </c>
      <c r="M13" s="18">
        <f t="shared" si="1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21"/>
      <c r="H14" s="21"/>
      <c r="I14" s="13">
        <f t="shared" si="2"/>
        <v>0</v>
      </c>
      <c r="J14" s="18"/>
      <c r="K14" s="13"/>
      <c r="L14" s="18">
        <f t="shared" si="0"/>
        <v>0</v>
      </c>
      <c r="M14" s="18">
        <f t="shared" si="1"/>
        <v>0</v>
      </c>
    </row>
    <row r="15" spans="1:13">
      <c r="A15" s="13" t="s">
        <v>24</v>
      </c>
      <c r="B15" s="13"/>
      <c r="C15" s="13"/>
      <c r="D15" s="13"/>
      <c r="E15" s="13"/>
      <c r="F15" s="18" t="s">
        <v>230</v>
      </c>
      <c r="G15" s="21"/>
      <c r="H15" s="21"/>
      <c r="I15" s="13">
        <f t="shared" si="2"/>
        <v>0</v>
      </c>
      <c r="J15" s="18"/>
      <c r="K15" s="13"/>
      <c r="L15" s="18">
        <f t="shared" si="0"/>
        <v>0</v>
      </c>
      <c r="M15" s="18">
        <f t="shared" si="1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21"/>
      <c r="H16" s="21"/>
      <c r="I16" s="13">
        <f t="shared" si="2"/>
        <v>0</v>
      </c>
      <c r="J16" s="18"/>
      <c r="K16" s="13"/>
      <c r="L16" s="18">
        <f t="shared" si="0"/>
        <v>0</v>
      </c>
      <c r="M16" s="18">
        <f t="shared" si="1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21"/>
      <c r="H17" s="21"/>
      <c r="I17" s="13">
        <f t="shared" si="2"/>
        <v>0</v>
      </c>
      <c r="J17" s="18"/>
      <c r="K17" s="13"/>
      <c r="L17" s="18">
        <f t="shared" si="0"/>
        <v>0</v>
      </c>
      <c r="M17" s="18">
        <f t="shared" si="1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21"/>
      <c r="H18" s="21"/>
      <c r="I18" s="13">
        <f t="shared" si="2"/>
        <v>0</v>
      </c>
      <c r="J18" s="18"/>
      <c r="K18" s="13"/>
      <c r="L18" s="18">
        <f t="shared" si="0"/>
        <v>0</v>
      </c>
      <c r="M18" s="18">
        <f t="shared" si="1"/>
        <v>0</v>
      </c>
    </row>
    <row r="19" spans="1:13">
      <c r="A19" s="13" t="s">
        <v>40</v>
      </c>
      <c r="B19" s="13">
        <f>SUM(B7:B18)</f>
        <v>39465.24</v>
      </c>
      <c r="C19" s="13">
        <f>SUM(C7:C15)</f>
        <v>0</v>
      </c>
      <c r="D19" s="13">
        <f t="shared" ref="D19:I19" si="3">SUM(D7:D18)</f>
        <v>7963.75</v>
      </c>
      <c r="E19" s="13">
        <f t="shared" si="3"/>
        <v>762.02</v>
      </c>
      <c r="F19" s="13">
        <f t="shared" si="3"/>
        <v>20331.999999999996</v>
      </c>
      <c r="G19" s="13">
        <f t="shared" si="3"/>
        <v>999.12</v>
      </c>
      <c r="H19" s="13">
        <f t="shared" si="3"/>
        <v>3646.8</v>
      </c>
      <c r="I19" s="13">
        <f t="shared" si="3"/>
        <v>73168.930000000008</v>
      </c>
      <c r="J19" s="18">
        <f>SUM(J6:J18)</f>
        <v>53361.51</v>
      </c>
      <c r="K19" s="13">
        <f>SUM(K7:K15)</f>
        <v>0</v>
      </c>
      <c r="L19" s="13">
        <f>SUM(L7:L18)</f>
        <v>53361.51</v>
      </c>
      <c r="M19" s="18">
        <f>I19-J19</f>
        <v>19807.420000000006</v>
      </c>
    </row>
    <row r="20" spans="1:13">
      <c r="A20" s="13"/>
      <c r="J20" t="s">
        <v>206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3" sqref="J13"/>
    </sheetView>
  </sheetViews>
  <sheetFormatPr defaultRowHeight="15"/>
  <cols>
    <col min="10" max="10" width="9.85546875" customWidth="1"/>
  </cols>
  <sheetData>
    <row r="1" spans="1:13">
      <c r="A1" s="71" t="s">
        <v>216</v>
      </c>
      <c r="B1" s="71"/>
      <c r="C1" s="71"/>
      <c r="D1" s="71"/>
      <c r="E1" s="71"/>
      <c r="F1" s="71" t="s">
        <v>103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863.6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0" t="s">
        <v>4</v>
      </c>
      <c r="B5" s="31" t="s">
        <v>104</v>
      </c>
      <c r="C5" s="32" t="s">
        <v>6</v>
      </c>
      <c r="D5" s="32" t="s">
        <v>7</v>
      </c>
      <c r="E5" s="32" t="s">
        <v>8</v>
      </c>
      <c r="F5" s="32" t="s">
        <v>30</v>
      </c>
      <c r="G5" s="32" t="s">
        <v>31</v>
      </c>
      <c r="H5" s="32" t="s">
        <v>32</v>
      </c>
      <c r="I5" s="32" t="s">
        <v>105</v>
      </c>
      <c r="J5" s="32" t="s">
        <v>13</v>
      </c>
      <c r="K5" s="32"/>
      <c r="L5" s="32" t="s">
        <v>106</v>
      </c>
      <c r="M5" s="33" t="s">
        <v>15</v>
      </c>
    </row>
    <row r="6" spans="1:13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>
      <c r="A7" s="3" t="s">
        <v>16</v>
      </c>
      <c r="B7" s="3">
        <v>6822.44</v>
      </c>
      <c r="C7" s="3"/>
      <c r="D7" s="3">
        <v>567.85</v>
      </c>
      <c r="E7" s="3"/>
      <c r="F7" s="8">
        <v>1449.76</v>
      </c>
      <c r="G7" s="3"/>
      <c r="H7" s="3">
        <v>630.42999999999995</v>
      </c>
      <c r="I7" s="3">
        <f>SUM(B7:H7)</f>
        <v>9470.48</v>
      </c>
      <c r="J7" s="8">
        <v>7675.66</v>
      </c>
      <c r="K7" s="3"/>
      <c r="L7" s="8">
        <f>SUM(J7:K7)</f>
        <v>7675.66</v>
      </c>
      <c r="M7" s="8">
        <f>I7-L7</f>
        <v>1794.8199999999997</v>
      </c>
    </row>
    <row r="8" spans="1:13">
      <c r="A8" s="3" t="s">
        <v>17</v>
      </c>
      <c r="B8" s="3">
        <v>6822.44</v>
      </c>
      <c r="C8" s="3"/>
      <c r="D8" s="3">
        <v>1864.21</v>
      </c>
      <c r="E8" s="3"/>
      <c r="F8" s="8">
        <v>4759.46</v>
      </c>
      <c r="G8" s="3"/>
      <c r="H8" s="3">
        <v>630.42999999999995</v>
      </c>
      <c r="I8" s="3">
        <f t="shared" ref="I8:I18" si="0">SUM(B8:H8)</f>
        <v>14076.54</v>
      </c>
      <c r="J8" s="8">
        <v>15888</v>
      </c>
      <c r="K8" s="3"/>
      <c r="L8" s="8">
        <f t="shared" ref="L8:L18" si="1">SUM(J8:K8)</f>
        <v>15888</v>
      </c>
      <c r="M8" s="8">
        <f t="shared" ref="M8:M18" si="2">I8-L8</f>
        <v>-1811.4599999999991</v>
      </c>
    </row>
    <row r="9" spans="1:13">
      <c r="A9" s="3" t="s">
        <v>18</v>
      </c>
      <c r="B9" s="3">
        <v>6822.44</v>
      </c>
      <c r="C9" s="3"/>
      <c r="D9" s="3">
        <v>493.06</v>
      </c>
      <c r="E9" s="3"/>
      <c r="F9" s="8">
        <v>1258.82</v>
      </c>
      <c r="G9" s="3"/>
      <c r="H9" s="3">
        <v>630.42999999999995</v>
      </c>
      <c r="I9" s="3">
        <f t="shared" si="0"/>
        <v>9204.75</v>
      </c>
      <c r="J9" s="8">
        <v>3925.58</v>
      </c>
      <c r="K9" s="3"/>
      <c r="L9" s="8">
        <f t="shared" si="1"/>
        <v>3925.58</v>
      </c>
      <c r="M9" s="8">
        <f t="shared" si="2"/>
        <v>5279.17</v>
      </c>
    </row>
    <row r="10" spans="1:13">
      <c r="A10" s="3" t="s">
        <v>19</v>
      </c>
      <c r="B10" s="3">
        <v>6822.44</v>
      </c>
      <c r="C10" s="3"/>
      <c r="D10" s="3">
        <v>797.76</v>
      </c>
      <c r="E10" s="3"/>
      <c r="F10" s="8">
        <v>2036.74</v>
      </c>
      <c r="G10" s="3"/>
      <c r="H10" s="3">
        <v>630.42999999999995</v>
      </c>
      <c r="I10" s="3">
        <f t="shared" si="0"/>
        <v>10287.370000000001</v>
      </c>
      <c r="J10" s="8">
        <v>7017</v>
      </c>
      <c r="K10" s="3"/>
      <c r="L10" s="8">
        <f t="shared" si="1"/>
        <v>7017</v>
      </c>
      <c r="M10" s="8">
        <f t="shared" si="2"/>
        <v>3270.3700000000008</v>
      </c>
    </row>
    <row r="11" spans="1:13">
      <c r="A11" s="3" t="s">
        <v>20</v>
      </c>
      <c r="B11" s="3">
        <v>6822.44</v>
      </c>
      <c r="C11" s="3"/>
      <c r="D11" s="3">
        <v>698.04</v>
      </c>
      <c r="E11" s="3">
        <v>68.56</v>
      </c>
      <c r="F11" s="8">
        <v>1782.14</v>
      </c>
      <c r="G11" s="3"/>
      <c r="H11" s="3">
        <v>630.42999999999995</v>
      </c>
      <c r="I11" s="3">
        <f t="shared" si="0"/>
        <v>10001.61</v>
      </c>
      <c r="J11" s="8">
        <v>5329.77</v>
      </c>
      <c r="K11" s="3"/>
      <c r="L11" s="8">
        <f t="shared" si="1"/>
        <v>5329.77</v>
      </c>
      <c r="M11" s="8">
        <f t="shared" si="2"/>
        <v>4671.84</v>
      </c>
    </row>
    <row r="12" spans="1:13">
      <c r="A12" s="3" t="s">
        <v>21</v>
      </c>
      <c r="B12" s="3">
        <v>6822.44</v>
      </c>
      <c r="C12" s="3"/>
      <c r="D12" s="3">
        <v>1030.44</v>
      </c>
      <c r="E12" s="3">
        <v>292.52999999999997</v>
      </c>
      <c r="F12" s="8">
        <v>2630.78</v>
      </c>
      <c r="G12" s="3"/>
      <c r="H12" s="3">
        <v>630.42999999999995</v>
      </c>
      <c r="I12" s="3">
        <f t="shared" si="0"/>
        <v>11406.619999999999</v>
      </c>
      <c r="J12" s="8">
        <v>15015</v>
      </c>
      <c r="K12" s="3"/>
      <c r="L12" s="8">
        <f t="shared" si="1"/>
        <v>15015</v>
      </c>
      <c r="M12" s="8">
        <f t="shared" si="2"/>
        <v>-3608.380000000001</v>
      </c>
    </row>
    <row r="13" spans="1:13">
      <c r="A13" s="3" t="s">
        <v>22</v>
      </c>
      <c r="B13" s="3"/>
      <c r="C13" s="3"/>
      <c r="D13" s="3"/>
      <c r="E13" s="3"/>
      <c r="F13" s="8"/>
      <c r="G13" s="3"/>
      <c r="H13" s="3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50"/>
      <c r="C14" s="3"/>
      <c r="D14" s="3"/>
      <c r="E14" s="3"/>
      <c r="F14" s="8"/>
      <c r="G14" s="3"/>
      <c r="H14" s="3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3"/>
      <c r="H15" s="3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3"/>
      <c r="H16" s="3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3"/>
      <c r="H17" s="3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3"/>
      <c r="H18" s="3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34" t="s">
        <v>28</v>
      </c>
      <c r="B19" s="3">
        <f>SUM(B7:B18)</f>
        <v>40934.639999999999</v>
      </c>
      <c r="C19" s="3">
        <f t="shared" ref="C19:K19" si="3">SUM(C7:C15)</f>
        <v>0</v>
      </c>
      <c r="D19" s="3">
        <f>SUM(D7:D18)</f>
        <v>5451.3600000000006</v>
      </c>
      <c r="E19" s="3">
        <f t="shared" si="3"/>
        <v>361.09</v>
      </c>
      <c r="F19" s="8">
        <f>SUM(F7:F18)</f>
        <v>13917.7</v>
      </c>
      <c r="G19" s="3">
        <f t="shared" si="3"/>
        <v>0</v>
      </c>
      <c r="H19" s="3">
        <f>SUM(H7:H18)</f>
        <v>3782.5799999999995</v>
      </c>
      <c r="I19" s="3">
        <f>SUM(I7:I18)</f>
        <v>64447.369999999995</v>
      </c>
      <c r="J19" s="8">
        <f>SUM(J6:J18)</f>
        <v>54851.009999999995</v>
      </c>
      <c r="K19" s="3">
        <f t="shared" si="3"/>
        <v>0</v>
      </c>
      <c r="L19" s="3">
        <f>SUM(L7:L18)</f>
        <v>54851.009999999995</v>
      </c>
      <c r="M19" s="8">
        <f>I19-J19</f>
        <v>9596.36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3" sqref="J13"/>
    </sheetView>
  </sheetViews>
  <sheetFormatPr defaultRowHeight="15"/>
  <cols>
    <col min="9" max="10" width="10" bestFit="1" customWidth="1"/>
    <col min="12" max="12" width="9.5703125" bestFit="1" customWidth="1"/>
  </cols>
  <sheetData>
    <row r="1" spans="1:13">
      <c r="A1" s="71" t="s">
        <v>216</v>
      </c>
      <c r="B1" s="71"/>
      <c r="C1" s="71"/>
      <c r="D1" s="71"/>
      <c r="E1" s="71"/>
      <c r="F1" s="71" t="s">
        <v>107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1139.29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39</v>
      </c>
      <c r="J5" s="6" t="s">
        <v>13</v>
      </c>
      <c r="K5" s="6"/>
      <c r="L5" s="6" t="s">
        <v>14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9000.39</v>
      </c>
      <c r="C7" s="3"/>
      <c r="D7" s="3">
        <v>1324.06</v>
      </c>
      <c r="E7" s="3"/>
      <c r="F7" s="8">
        <v>3380.42</v>
      </c>
      <c r="G7" s="3"/>
      <c r="H7" s="3">
        <v>831.68</v>
      </c>
      <c r="I7" s="3">
        <f>SUM(B7:H7)</f>
        <v>14536.55</v>
      </c>
      <c r="J7" s="8">
        <v>9120.58</v>
      </c>
      <c r="K7" s="3"/>
      <c r="L7" s="8">
        <f>SUM(J7:K7)</f>
        <v>9120.58</v>
      </c>
      <c r="M7" s="8">
        <f>I7-L7</f>
        <v>5415.9699999999993</v>
      </c>
    </row>
    <row r="8" spans="1:13">
      <c r="A8" s="3" t="s">
        <v>17</v>
      </c>
      <c r="B8" s="3">
        <v>9000.39</v>
      </c>
      <c r="C8" s="3"/>
      <c r="D8" s="3">
        <v>1348.99</v>
      </c>
      <c r="E8" s="3"/>
      <c r="F8" s="3">
        <v>3444.06</v>
      </c>
      <c r="G8" s="9"/>
      <c r="H8" s="3">
        <v>831.68</v>
      </c>
      <c r="I8" s="3">
        <f t="shared" ref="I8:I18" si="0">SUM(B8:H8)</f>
        <v>14625.119999999999</v>
      </c>
      <c r="J8" s="8">
        <v>13615.36</v>
      </c>
      <c r="K8" s="3"/>
      <c r="L8" s="8">
        <f t="shared" ref="L8:L18" si="1">SUM(J8:K8)</f>
        <v>13615.36</v>
      </c>
      <c r="M8" s="8">
        <f t="shared" ref="M8:M18" si="2">I8-L8</f>
        <v>1009.7599999999984</v>
      </c>
    </row>
    <row r="9" spans="1:13">
      <c r="A9" s="3" t="s">
        <v>18</v>
      </c>
      <c r="B9" s="3">
        <v>9000.39</v>
      </c>
      <c r="C9" s="3"/>
      <c r="D9" s="3">
        <v>1426.55</v>
      </c>
      <c r="E9" s="3"/>
      <c r="F9" s="3">
        <v>3642.08</v>
      </c>
      <c r="G9" s="9"/>
      <c r="H9" s="3">
        <v>831.68</v>
      </c>
      <c r="I9" s="3">
        <f t="shared" si="0"/>
        <v>14900.699999999999</v>
      </c>
      <c r="J9" s="8">
        <v>12918.65</v>
      </c>
      <c r="K9" s="3"/>
      <c r="L9" s="8">
        <f t="shared" si="1"/>
        <v>12918.65</v>
      </c>
      <c r="M9" s="8">
        <f t="shared" si="2"/>
        <v>1982.0499999999993</v>
      </c>
    </row>
    <row r="10" spans="1:13">
      <c r="A10" s="3" t="s">
        <v>19</v>
      </c>
      <c r="B10" s="3">
        <v>9000.39</v>
      </c>
      <c r="C10" s="3"/>
      <c r="D10" s="3">
        <v>2004.1</v>
      </c>
      <c r="E10" s="3"/>
      <c r="F10" s="3">
        <v>5116.6000000000004</v>
      </c>
      <c r="G10" s="9"/>
      <c r="H10" s="3">
        <v>831.68</v>
      </c>
      <c r="I10" s="3">
        <f t="shared" si="0"/>
        <v>16952.77</v>
      </c>
      <c r="J10" s="8">
        <v>22295.82</v>
      </c>
      <c r="K10" s="3"/>
      <c r="L10" s="8">
        <f t="shared" si="1"/>
        <v>22295.82</v>
      </c>
      <c r="M10" s="8">
        <f t="shared" si="2"/>
        <v>-5343.0499999999993</v>
      </c>
    </row>
    <row r="11" spans="1:13">
      <c r="A11" s="3" t="s">
        <v>20</v>
      </c>
      <c r="B11" s="3">
        <v>9000.39</v>
      </c>
      <c r="C11" s="3"/>
      <c r="D11" s="3">
        <v>1260.3499999999999</v>
      </c>
      <c r="E11" s="3">
        <v>45.71</v>
      </c>
      <c r="F11" s="8">
        <v>3217.76</v>
      </c>
      <c r="G11" s="9"/>
      <c r="H11" s="3">
        <v>831.68</v>
      </c>
      <c r="I11" s="3">
        <f t="shared" si="0"/>
        <v>14355.89</v>
      </c>
      <c r="J11" s="8">
        <v>7843.15</v>
      </c>
      <c r="K11" s="3"/>
      <c r="L11" s="8">
        <f t="shared" si="1"/>
        <v>7843.15</v>
      </c>
      <c r="M11" s="8">
        <f t="shared" si="2"/>
        <v>6512.74</v>
      </c>
    </row>
    <row r="12" spans="1:13">
      <c r="A12" s="3" t="s">
        <v>21</v>
      </c>
      <c r="B12" s="3">
        <v>9000.39</v>
      </c>
      <c r="C12" s="3"/>
      <c r="D12" s="3">
        <v>1610.76</v>
      </c>
      <c r="E12" s="3">
        <v>45.71</v>
      </c>
      <c r="F12" s="8">
        <v>4112.38</v>
      </c>
      <c r="G12" s="9"/>
      <c r="H12" s="3">
        <v>831.68</v>
      </c>
      <c r="I12" s="3">
        <f t="shared" si="0"/>
        <v>15600.919999999998</v>
      </c>
      <c r="J12" s="8">
        <v>12818.51</v>
      </c>
      <c r="K12" s="3"/>
      <c r="L12" s="8">
        <f t="shared" si="1"/>
        <v>12818.51</v>
      </c>
      <c r="M12" s="8">
        <f t="shared" si="2"/>
        <v>2782.409999999998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3"/>
      <c r="G14" s="9"/>
      <c r="H14" s="54"/>
      <c r="I14" s="3">
        <f t="shared" si="0"/>
        <v>0</v>
      </c>
      <c r="J14" s="3"/>
      <c r="K14" s="3"/>
      <c r="L14" s="3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3"/>
      <c r="G15" s="3"/>
      <c r="H15" s="3"/>
      <c r="I15" s="3">
        <f t="shared" si="0"/>
        <v>0</v>
      </c>
      <c r="J15" s="3"/>
      <c r="K15" s="3"/>
      <c r="L15" s="3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3"/>
      <c r="G16" s="3"/>
      <c r="H16" s="3"/>
      <c r="I16" s="3">
        <f t="shared" si="0"/>
        <v>0</v>
      </c>
      <c r="J16" s="3"/>
      <c r="K16" s="3"/>
      <c r="L16" s="3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3"/>
      <c r="G17" s="3"/>
      <c r="H17" s="3"/>
      <c r="I17" s="3">
        <f t="shared" si="0"/>
        <v>0</v>
      </c>
      <c r="J17" s="3"/>
      <c r="K17" s="3"/>
      <c r="L17" s="3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3"/>
      <c r="G18" s="3"/>
      <c r="H18" s="3"/>
      <c r="I18" s="3">
        <f t="shared" si="0"/>
        <v>0</v>
      </c>
      <c r="J18" s="3"/>
      <c r="K18" s="3"/>
      <c r="L18" s="3">
        <f t="shared" si="1"/>
        <v>0</v>
      </c>
      <c r="M18" s="8">
        <f t="shared" si="2"/>
        <v>0</v>
      </c>
    </row>
    <row r="19" spans="1:13">
      <c r="A19" s="10" t="s">
        <v>28</v>
      </c>
      <c r="B19" s="26">
        <f>SUM(B7:B18)</f>
        <v>54002.34</v>
      </c>
      <c r="C19" s="26">
        <f>SUM(C7:C15)</f>
        <v>0</v>
      </c>
      <c r="D19" s="26">
        <f>SUM(D7:D18)</f>
        <v>8974.8100000000013</v>
      </c>
      <c r="E19" s="26">
        <f>SUM(E7:E16)</f>
        <v>91.42</v>
      </c>
      <c r="F19" s="26">
        <f>SUM(F7:F18)</f>
        <v>22913.3</v>
      </c>
      <c r="G19" s="26">
        <f>SUM(G7:G15)</f>
        <v>0</v>
      </c>
      <c r="H19" s="26">
        <f>SUM(H7:H18)</f>
        <v>4990.08</v>
      </c>
      <c r="I19" s="26">
        <f>SUM(I7:I18)</f>
        <v>90971.95</v>
      </c>
      <c r="J19" s="47">
        <f>SUM(J6:J18)</f>
        <v>78612.069999999992</v>
      </c>
      <c r="K19" s="26">
        <f>SUM(K7:K15)</f>
        <v>0</v>
      </c>
      <c r="L19" s="26">
        <f>SUM(L7:L18)</f>
        <v>78612.069999999992</v>
      </c>
      <c r="M19" s="47">
        <f>I19-J19</f>
        <v>12359.880000000005</v>
      </c>
    </row>
    <row r="20" spans="1:13">
      <c r="A20" s="1"/>
      <c r="B20" s="1"/>
      <c r="C20" s="1"/>
      <c r="D20" s="1">
        <v>0</v>
      </c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13" sqref="J13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71" t="s">
        <v>204</v>
      </c>
      <c r="B1" s="71"/>
      <c r="C1" s="71"/>
      <c r="D1" s="71"/>
      <c r="E1" s="71"/>
      <c r="F1" s="71" t="s">
        <v>108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925.16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42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7308.76</v>
      </c>
      <c r="C7" s="3"/>
      <c r="D7" s="3">
        <v>1030.44</v>
      </c>
      <c r="E7" s="3"/>
      <c r="F7" s="8">
        <v>2630.78</v>
      </c>
      <c r="G7" s="3">
        <v>185.03</v>
      </c>
      <c r="H7" s="3">
        <v>675.37</v>
      </c>
      <c r="I7" s="3">
        <f>SUM(B7:H7)</f>
        <v>11830.380000000003</v>
      </c>
      <c r="J7" s="8">
        <v>5592.67</v>
      </c>
      <c r="K7" s="3"/>
      <c r="L7" s="8">
        <f>SUM(J7:K7)</f>
        <v>5592.67</v>
      </c>
      <c r="M7" s="8">
        <f>I7-L7</f>
        <v>6237.7100000000028</v>
      </c>
    </row>
    <row r="8" spans="1:13">
      <c r="A8" s="3" t="s">
        <v>17</v>
      </c>
      <c r="B8" s="3">
        <v>7308.76</v>
      </c>
      <c r="C8" s="3"/>
      <c r="D8" s="3">
        <v>1944.54</v>
      </c>
      <c r="E8" s="3"/>
      <c r="F8" s="3">
        <v>4964.54</v>
      </c>
      <c r="G8" s="3">
        <v>185.03</v>
      </c>
      <c r="H8" s="3">
        <v>675.37</v>
      </c>
      <c r="I8" s="3">
        <f t="shared" ref="I8:I18" si="0">SUM(B8:H8)</f>
        <v>15078.240000000002</v>
      </c>
      <c r="J8" s="8">
        <v>14052.6</v>
      </c>
      <c r="K8" s="3"/>
      <c r="L8" s="8">
        <f t="shared" ref="L8:L18" si="1">SUM(J8:K8)</f>
        <v>14052.6</v>
      </c>
      <c r="M8" s="8">
        <f t="shared" ref="M8:M18" si="2">I8-L8</f>
        <v>1025.6400000000012</v>
      </c>
    </row>
    <row r="9" spans="1:13">
      <c r="A9" s="3" t="s">
        <v>18</v>
      </c>
      <c r="B9" s="3">
        <v>7308.76</v>
      </c>
      <c r="C9" s="3"/>
      <c r="D9" s="3">
        <v>1071.99</v>
      </c>
      <c r="E9" s="3"/>
      <c r="F9" s="3">
        <v>2736.86</v>
      </c>
      <c r="G9" s="3">
        <v>185.03</v>
      </c>
      <c r="H9" s="3">
        <v>675.37</v>
      </c>
      <c r="I9" s="3">
        <f t="shared" si="0"/>
        <v>11978.010000000002</v>
      </c>
      <c r="J9" s="8">
        <v>6780.52</v>
      </c>
      <c r="K9" s="3"/>
      <c r="L9" s="8">
        <f t="shared" si="1"/>
        <v>6780.52</v>
      </c>
      <c r="M9" s="8">
        <f t="shared" si="2"/>
        <v>5197.4900000000016</v>
      </c>
    </row>
    <row r="10" spans="1:13">
      <c r="A10" s="3" t="s">
        <v>19</v>
      </c>
      <c r="B10" s="3">
        <v>7308.76</v>
      </c>
      <c r="C10" s="3"/>
      <c r="D10" s="3">
        <v>1362.84</v>
      </c>
      <c r="E10" s="3"/>
      <c r="F10" s="3">
        <v>3479.42</v>
      </c>
      <c r="G10" s="3">
        <v>185.03</v>
      </c>
      <c r="H10" s="3">
        <v>675.37</v>
      </c>
      <c r="I10" s="3">
        <f t="shared" si="0"/>
        <v>13011.420000000002</v>
      </c>
      <c r="J10" s="8">
        <v>8690.1200000000008</v>
      </c>
      <c r="K10" s="3"/>
      <c r="L10" s="8">
        <f t="shared" si="1"/>
        <v>8690.1200000000008</v>
      </c>
      <c r="M10" s="8">
        <f t="shared" si="2"/>
        <v>4321.3000000000011</v>
      </c>
    </row>
    <row r="11" spans="1:13">
      <c r="A11" s="3" t="s">
        <v>20</v>
      </c>
      <c r="B11" s="3">
        <v>7308.76</v>
      </c>
      <c r="C11" s="3"/>
      <c r="D11" s="3">
        <v>1265.8900000000001</v>
      </c>
      <c r="E11" s="3">
        <v>68.56</v>
      </c>
      <c r="F11" s="8">
        <v>3231.9</v>
      </c>
      <c r="G11" s="3">
        <v>185.03</v>
      </c>
      <c r="H11" s="3">
        <v>675.37</v>
      </c>
      <c r="I11" s="3">
        <f t="shared" si="0"/>
        <v>12735.51</v>
      </c>
      <c r="J11" s="8">
        <v>7814.25</v>
      </c>
      <c r="K11" s="3"/>
      <c r="L11" s="8">
        <f t="shared" si="1"/>
        <v>7814.25</v>
      </c>
      <c r="M11" s="8">
        <f t="shared" si="2"/>
        <v>4921.26</v>
      </c>
    </row>
    <row r="12" spans="1:13">
      <c r="A12" s="3" t="s">
        <v>21</v>
      </c>
      <c r="B12" s="3">
        <v>7308.76</v>
      </c>
      <c r="C12" s="3"/>
      <c r="D12" s="3">
        <v>1542.89</v>
      </c>
      <c r="E12" s="3">
        <v>68.56</v>
      </c>
      <c r="F12" s="8">
        <v>3939.1</v>
      </c>
      <c r="G12" s="3">
        <v>185.03</v>
      </c>
      <c r="H12" s="3">
        <v>675.37</v>
      </c>
      <c r="I12" s="3">
        <f t="shared" si="0"/>
        <v>13719.710000000001</v>
      </c>
      <c r="J12" s="8">
        <v>10326.69</v>
      </c>
      <c r="K12" s="3"/>
      <c r="L12" s="8">
        <f t="shared" si="1"/>
        <v>10326.69</v>
      </c>
      <c r="M12" s="8">
        <f t="shared" si="2"/>
        <v>3393.0200000000004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3" t="s">
        <v>28</v>
      </c>
      <c r="B19" s="3">
        <f>SUM(B7:B18)</f>
        <v>43852.560000000005</v>
      </c>
      <c r="C19" s="3"/>
      <c r="D19" s="3">
        <f>SUM(D7:D18)</f>
        <v>8218.59</v>
      </c>
      <c r="E19" s="3"/>
      <c r="F19" s="8">
        <f>SUM(F7:F18)</f>
        <v>20982.6</v>
      </c>
      <c r="G19" s="9">
        <f>SUM(G7:G18)</f>
        <v>1110.18</v>
      </c>
      <c r="H19" s="9">
        <f>SUM(H7:H18)</f>
        <v>4052.22</v>
      </c>
      <c r="I19" s="3">
        <f>SUM(I7:I18)</f>
        <v>78353.27</v>
      </c>
      <c r="J19" s="8">
        <f>SUM(J6:J18)</f>
        <v>53256.850000000006</v>
      </c>
      <c r="K19" s="3"/>
      <c r="L19" s="8">
        <f>SUM(L7:L18)</f>
        <v>53256.850000000006</v>
      </c>
      <c r="M19" s="8">
        <f>I19-J19</f>
        <v>25096.42</v>
      </c>
    </row>
    <row r="20" spans="1:13">
      <c r="A20" s="57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3" sqref="J13"/>
    </sheetView>
  </sheetViews>
  <sheetFormatPr defaultRowHeight="15"/>
  <cols>
    <col min="10" max="10" width="10.5703125" bestFit="1" customWidth="1"/>
  </cols>
  <sheetData>
    <row r="1" spans="1:13">
      <c r="A1" s="71" t="s">
        <v>218</v>
      </c>
      <c r="B1" s="71"/>
      <c r="C1" s="71"/>
      <c r="D1" s="71"/>
      <c r="E1" s="71"/>
      <c r="F1" s="71" t="s">
        <v>109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854.35</v>
      </c>
      <c r="E3" s="3"/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42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6749.37</v>
      </c>
      <c r="C7" s="3"/>
      <c r="D7" s="3">
        <v>880.86</v>
      </c>
      <c r="E7" s="3"/>
      <c r="F7" s="8">
        <v>2248.9</v>
      </c>
      <c r="G7" s="3">
        <v>170.87</v>
      </c>
      <c r="H7" s="3">
        <v>623.67999999999995</v>
      </c>
      <c r="I7" s="3">
        <f>SUM(B7:H7)</f>
        <v>10673.68</v>
      </c>
      <c r="J7" s="8">
        <v>9293.6</v>
      </c>
      <c r="K7" s="3"/>
      <c r="L7" s="8">
        <f>SUM(J7:K7)</f>
        <v>9293.6</v>
      </c>
      <c r="M7" s="8">
        <f>I7-L7</f>
        <v>1380.08</v>
      </c>
    </row>
    <row r="8" spans="1:13">
      <c r="A8" s="3" t="s">
        <v>17</v>
      </c>
      <c r="B8" s="3">
        <v>6749.37</v>
      </c>
      <c r="C8" s="3"/>
      <c r="D8" s="3">
        <v>1379.46</v>
      </c>
      <c r="E8" s="3"/>
      <c r="F8" s="3">
        <v>3521.86</v>
      </c>
      <c r="G8" s="3">
        <v>170.87</v>
      </c>
      <c r="H8" s="3">
        <v>623.67999999999995</v>
      </c>
      <c r="I8" s="3">
        <f t="shared" ref="I8:I18" si="0">SUM(B8:H8)</f>
        <v>12445.240000000002</v>
      </c>
      <c r="J8" s="8">
        <v>11207.98</v>
      </c>
      <c r="K8" s="3"/>
      <c r="L8" s="8">
        <f t="shared" ref="L8:L18" si="1">SUM(J8:K8)</f>
        <v>11207.98</v>
      </c>
      <c r="M8" s="8">
        <f t="shared" ref="M8:M18" si="2">I8-L8</f>
        <v>1237.260000000002</v>
      </c>
    </row>
    <row r="9" spans="1:13">
      <c r="A9" s="3" t="s">
        <v>18</v>
      </c>
      <c r="B9" s="3">
        <v>6749.37</v>
      </c>
      <c r="C9" s="3"/>
      <c r="D9" s="3">
        <v>1130.1600000000001</v>
      </c>
      <c r="E9" s="3"/>
      <c r="F9" s="3">
        <v>2885.38</v>
      </c>
      <c r="G9" s="3">
        <v>170.87</v>
      </c>
      <c r="H9" s="3">
        <v>623.67999999999995</v>
      </c>
      <c r="I9" s="3">
        <f t="shared" si="0"/>
        <v>11559.460000000001</v>
      </c>
      <c r="J9" s="8">
        <v>9541.67</v>
      </c>
      <c r="K9" s="3"/>
      <c r="L9" s="8">
        <f t="shared" si="1"/>
        <v>9541.67</v>
      </c>
      <c r="M9" s="8">
        <f t="shared" si="2"/>
        <v>2017.7900000000009</v>
      </c>
    </row>
    <row r="10" spans="1:13">
      <c r="A10" s="3" t="s">
        <v>19</v>
      </c>
      <c r="B10" s="3">
        <v>6749.37</v>
      </c>
      <c r="C10" s="3"/>
      <c r="D10" s="3">
        <v>1060.9100000000001</v>
      </c>
      <c r="E10" s="3"/>
      <c r="F10" s="3">
        <v>2708.58</v>
      </c>
      <c r="G10" s="3">
        <v>170.87</v>
      </c>
      <c r="H10" s="3">
        <v>623.67999999999995</v>
      </c>
      <c r="I10" s="3">
        <f t="shared" si="0"/>
        <v>11313.410000000002</v>
      </c>
      <c r="J10" s="8">
        <v>9833.9599999999991</v>
      </c>
      <c r="K10" s="3"/>
      <c r="L10" s="8">
        <f t="shared" si="1"/>
        <v>9833.9599999999991</v>
      </c>
      <c r="M10" s="8">
        <f t="shared" si="2"/>
        <v>1479.4500000000025</v>
      </c>
    </row>
    <row r="11" spans="1:13">
      <c r="A11" s="3" t="s">
        <v>20</v>
      </c>
      <c r="B11" s="3">
        <v>6749.37</v>
      </c>
      <c r="C11" s="3"/>
      <c r="D11" s="3">
        <v>1351.76</v>
      </c>
      <c r="E11" s="3">
        <v>45.7</v>
      </c>
      <c r="F11" s="8">
        <v>3451.14</v>
      </c>
      <c r="G11" s="3">
        <v>170.87</v>
      </c>
      <c r="H11" s="3">
        <v>623.67999999999995</v>
      </c>
      <c r="I11" s="3">
        <f t="shared" si="0"/>
        <v>12392.52</v>
      </c>
      <c r="J11" s="8">
        <v>10379.14</v>
      </c>
      <c r="K11" s="3"/>
      <c r="L11" s="8">
        <f t="shared" si="1"/>
        <v>10379.14</v>
      </c>
      <c r="M11" s="8">
        <f t="shared" si="2"/>
        <v>2013.380000000001</v>
      </c>
    </row>
    <row r="12" spans="1:13">
      <c r="A12" s="3" t="s">
        <v>21</v>
      </c>
      <c r="B12" s="3">
        <v>6749.37</v>
      </c>
      <c r="C12" s="3"/>
      <c r="D12" s="3">
        <v>1144.01</v>
      </c>
      <c r="E12" s="3">
        <v>45.7</v>
      </c>
      <c r="F12" s="8">
        <v>2920.74</v>
      </c>
      <c r="G12" s="3">
        <v>170.87</v>
      </c>
      <c r="H12" s="3">
        <v>623.67999999999995</v>
      </c>
      <c r="I12" s="3">
        <f t="shared" si="0"/>
        <v>11654.37</v>
      </c>
      <c r="J12" s="8">
        <v>12572.69</v>
      </c>
      <c r="K12" s="3"/>
      <c r="L12" s="8">
        <f t="shared" si="1"/>
        <v>12572.69</v>
      </c>
      <c r="M12" s="8">
        <f t="shared" si="2"/>
        <v>-918.31999999999971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 ht="14.25" customHeight="1">
      <c r="A19" s="10" t="s">
        <v>28</v>
      </c>
      <c r="B19" s="3">
        <f>SUM(B7:B18)</f>
        <v>40496.22</v>
      </c>
      <c r="C19" s="3">
        <f>SUM(C7:C13)</f>
        <v>0</v>
      </c>
      <c r="D19" s="3">
        <f>SUM(D7:D18)</f>
        <v>6947.1600000000008</v>
      </c>
      <c r="E19" s="3">
        <f>SUM(E7:E13)</f>
        <v>91.4</v>
      </c>
      <c r="F19" s="8">
        <f>SUM(F7:F18)</f>
        <v>17736.599999999999</v>
      </c>
      <c r="G19" s="3">
        <f>SUM(G7:G18)</f>
        <v>1025.22</v>
      </c>
      <c r="H19" s="3">
        <f>SUM(H7:H18)</f>
        <v>3742.0799999999995</v>
      </c>
      <c r="I19" s="3">
        <f>SUM(I7:I18)</f>
        <v>70038.680000000008</v>
      </c>
      <c r="J19" s="8">
        <f>SUM(J6:J18)</f>
        <v>62829.04</v>
      </c>
      <c r="K19" s="3">
        <f>SUM(K7:K13)</f>
        <v>0</v>
      </c>
      <c r="L19" s="3">
        <f>SUM(L7:L18)</f>
        <v>62829.04</v>
      </c>
      <c r="M19" s="8">
        <f>I19-J19</f>
        <v>7209.6400000000067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3" sqref="J13"/>
    </sheetView>
  </sheetViews>
  <sheetFormatPr defaultRowHeight="15"/>
  <cols>
    <col min="10" max="10" width="9.5703125" bestFit="1" customWidth="1"/>
  </cols>
  <sheetData>
    <row r="1" spans="1:13">
      <c r="A1" s="71" t="s">
        <v>217</v>
      </c>
      <c r="B1" s="71"/>
      <c r="C1" s="71"/>
      <c r="D1" s="71"/>
      <c r="E1" s="71"/>
      <c r="F1" s="71" t="s">
        <v>110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867.7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39</v>
      </c>
      <c r="J5" s="6" t="s">
        <v>13</v>
      </c>
      <c r="K5" s="6"/>
      <c r="L5" s="6" t="s">
        <v>14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3"/>
      <c r="K6" s="6"/>
      <c r="L6" s="6"/>
      <c r="M6" s="7"/>
    </row>
    <row r="7" spans="1:13">
      <c r="A7" s="3" t="s">
        <v>16</v>
      </c>
      <c r="B7" s="3">
        <v>6854.83</v>
      </c>
      <c r="C7" s="3"/>
      <c r="D7" s="3">
        <v>1188.33</v>
      </c>
      <c r="E7" s="3"/>
      <c r="F7" s="8">
        <v>3033.89</v>
      </c>
      <c r="G7" s="3">
        <v>173.54</v>
      </c>
      <c r="H7" s="3">
        <v>633.41999999999996</v>
      </c>
      <c r="I7" s="3">
        <f t="shared" ref="I7:I12" si="0">SUM(B7:H7)</f>
        <v>11884.01</v>
      </c>
      <c r="J7" s="50">
        <v>9197.5499999999993</v>
      </c>
      <c r="K7" s="3"/>
      <c r="L7" s="8">
        <f>J7</f>
        <v>9197.5499999999993</v>
      </c>
      <c r="M7" s="8">
        <f>I7-L7</f>
        <v>2686.4600000000009</v>
      </c>
    </row>
    <row r="8" spans="1:13">
      <c r="A8" s="3" t="s">
        <v>17</v>
      </c>
      <c r="B8" s="3">
        <v>6854.83</v>
      </c>
      <c r="C8" s="3"/>
      <c r="D8" s="3">
        <v>1105.23</v>
      </c>
      <c r="E8" s="3"/>
      <c r="F8" s="3">
        <v>2821.73</v>
      </c>
      <c r="G8" s="3">
        <v>173.54</v>
      </c>
      <c r="H8" s="3">
        <v>633.41999999999996</v>
      </c>
      <c r="I8" s="3">
        <f t="shared" si="0"/>
        <v>11588.75</v>
      </c>
      <c r="J8" s="8">
        <v>7823.86</v>
      </c>
      <c r="K8" s="3"/>
      <c r="L8" s="8">
        <f t="shared" ref="L8:L18" si="1">SUM(J8:K8)</f>
        <v>7823.86</v>
      </c>
      <c r="M8" s="8">
        <f t="shared" ref="M8:M17" si="2">I8-L8</f>
        <v>3764.8900000000003</v>
      </c>
    </row>
    <row r="9" spans="1:13">
      <c r="A9" s="3" t="s">
        <v>18</v>
      </c>
      <c r="B9" s="3">
        <v>6854.83</v>
      </c>
      <c r="C9" s="3"/>
      <c r="D9" s="3">
        <v>1174.48</v>
      </c>
      <c r="E9" s="3"/>
      <c r="F9" s="3">
        <v>2998.53</v>
      </c>
      <c r="G9" s="3">
        <v>173.54</v>
      </c>
      <c r="H9" s="3">
        <v>633.41999999999996</v>
      </c>
      <c r="I9" s="3">
        <f t="shared" si="0"/>
        <v>11834.800000000001</v>
      </c>
      <c r="J9" s="8">
        <v>9185.7999999999993</v>
      </c>
      <c r="K9" s="3"/>
      <c r="L9" s="8">
        <f>SUM(J9:K9)</f>
        <v>9185.7999999999993</v>
      </c>
      <c r="M9" s="8">
        <f t="shared" si="2"/>
        <v>2649.0000000000018</v>
      </c>
    </row>
    <row r="10" spans="1:13">
      <c r="A10" s="3" t="s">
        <v>19</v>
      </c>
      <c r="B10" s="3">
        <v>6854.83</v>
      </c>
      <c r="C10" s="3"/>
      <c r="D10" s="3">
        <v>1174.48</v>
      </c>
      <c r="E10" s="3"/>
      <c r="F10" s="3">
        <v>2998.53</v>
      </c>
      <c r="G10" s="3">
        <v>173.54</v>
      </c>
      <c r="H10" s="3">
        <v>633.41999999999996</v>
      </c>
      <c r="I10" s="3">
        <f t="shared" si="0"/>
        <v>11834.800000000001</v>
      </c>
      <c r="J10" s="8">
        <v>12989.41</v>
      </c>
      <c r="K10" s="3"/>
      <c r="L10" s="8">
        <f t="shared" si="1"/>
        <v>12989.41</v>
      </c>
      <c r="M10" s="8">
        <f t="shared" si="2"/>
        <v>-1154.6099999999988</v>
      </c>
    </row>
    <row r="11" spans="1:13">
      <c r="A11" s="3" t="s">
        <v>20</v>
      </c>
      <c r="B11" s="3">
        <v>6854.83</v>
      </c>
      <c r="C11" s="3"/>
      <c r="D11" s="3">
        <v>1091.3800000000001</v>
      </c>
      <c r="E11" s="3"/>
      <c r="F11" s="8">
        <v>2786.37</v>
      </c>
      <c r="G11" s="3">
        <v>173.54</v>
      </c>
      <c r="H11" s="3">
        <v>633.41999999999996</v>
      </c>
      <c r="I11" s="3">
        <f t="shared" si="0"/>
        <v>11539.54</v>
      </c>
      <c r="J11" s="8">
        <v>7445.35</v>
      </c>
      <c r="K11" s="3"/>
      <c r="L11" s="8">
        <f t="shared" si="1"/>
        <v>7445.35</v>
      </c>
      <c r="M11" s="8">
        <f t="shared" si="2"/>
        <v>4094.1900000000005</v>
      </c>
    </row>
    <row r="12" spans="1:13">
      <c r="A12" s="3" t="s">
        <v>21</v>
      </c>
      <c r="B12" s="3">
        <v>6854.83</v>
      </c>
      <c r="C12" s="3"/>
      <c r="D12" s="3">
        <v>1091.3800000000001</v>
      </c>
      <c r="E12" s="3"/>
      <c r="F12" s="8">
        <v>2786.37</v>
      </c>
      <c r="G12" s="3">
        <v>173.54</v>
      </c>
      <c r="H12" s="3">
        <v>633.41999999999996</v>
      </c>
      <c r="I12" s="3">
        <f t="shared" si="0"/>
        <v>11539.54</v>
      </c>
      <c r="J12" s="8">
        <v>15798.92</v>
      </c>
      <c r="K12" s="3"/>
      <c r="L12" s="8">
        <f t="shared" si="1"/>
        <v>15798.92</v>
      </c>
      <c r="M12" s="8">
        <f t="shared" si="2"/>
        <v>-4259.3799999999992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ref="I13:I18" si="3">SUM(B13:H13)</f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3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3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3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3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3"/>
        <v>0</v>
      </c>
      <c r="J18" s="8"/>
      <c r="K18" s="3"/>
      <c r="L18" s="8">
        <f t="shared" si="1"/>
        <v>0</v>
      </c>
      <c r="M18" s="8">
        <f>I18-L18</f>
        <v>0</v>
      </c>
    </row>
    <row r="19" spans="1:13">
      <c r="A19" s="10" t="s">
        <v>28</v>
      </c>
      <c r="B19" s="3">
        <f>SUM(B7:B18)</f>
        <v>41128.980000000003</v>
      </c>
      <c r="C19" s="3">
        <f>SUM(C7:C13)</f>
        <v>0</v>
      </c>
      <c r="D19" s="3">
        <f>SUM(D7:D18)</f>
        <v>6825.2800000000007</v>
      </c>
      <c r="E19" s="3">
        <f>SUM(E7:E13)</f>
        <v>0</v>
      </c>
      <c r="F19" s="8">
        <f>SUM(F7:F18)</f>
        <v>17425.419999999998</v>
      </c>
      <c r="G19" s="9">
        <f>SUM(G7:G18)</f>
        <v>1041.24</v>
      </c>
      <c r="H19" s="3">
        <f>SUM(H7:H18)</f>
        <v>3800.52</v>
      </c>
      <c r="I19" s="3">
        <f>SUM(I7:I18)</f>
        <v>70221.440000000002</v>
      </c>
      <c r="J19" s="8">
        <f>SUM(J6:J18)</f>
        <v>62440.889999999992</v>
      </c>
      <c r="K19" s="3">
        <f>SUM(K7:K13)</f>
        <v>0</v>
      </c>
      <c r="L19" s="3">
        <f>SUM(L7:L18)</f>
        <v>62440.889999999992</v>
      </c>
      <c r="M19" s="8">
        <f>I19-J19</f>
        <v>7780.5500000000102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J13" sqref="J13"/>
    </sheetView>
  </sheetViews>
  <sheetFormatPr defaultRowHeight="15"/>
  <cols>
    <col min="10" max="10" width="9.5703125" bestFit="1" customWidth="1"/>
    <col min="11" max="11" width="8.28515625" customWidth="1"/>
    <col min="12" max="12" width="9.5703125" customWidth="1"/>
  </cols>
  <sheetData>
    <row r="1" spans="1:14">
      <c r="A1" s="71" t="s">
        <v>216</v>
      </c>
      <c r="B1" s="71"/>
      <c r="C1" s="71"/>
      <c r="D1" s="71"/>
      <c r="E1" s="71"/>
      <c r="F1" s="71" t="s">
        <v>111</v>
      </c>
      <c r="G1" s="71"/>
      <c r="H1" s="71"/>
      <c r="I1" s="1"/>
      <c r="J1" s="1"/>
      <c r="K1" s="1"/>
      <c r="L1" s="1"/>
      <c r="M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>
      <c r="A3" s="2" t="s">
        <v>1</v>
      </c>
      <c r="B3" s="2"/>
      <c r="C3" s="2" t="s">
        <v>2</v>
      </c>
      <c r="D3" s="2">
        <v>900.1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60.75">
      <c r="A5" s="30" t="s">
        <v>4</v>
      </c>
      <c r="B5" s="31" t="s">
        <v>5</v>
      </c>
      <c r="C5" s="32" t="s">
        <v>6</v>
      </c>
      <c r="D5" s="32" t="s">
        <v>7</v>
      </c>
      <c r="E5" s="32" t="s">
        <v>8</v>
      </c>
      <c r="F5" s="32" t="s">
        <v>30</v>
      </c>
      <c r="G5" s="32" t="s">
        <v>31</v>
      </c>
      <c r="H5" s="32" t="s">
        <v>32</v>
      </c>
      <c r="I5" s="32" t="s">
        <v>12</v>
      </c>
      <c r="J5" s="32" t="s">
        <v>13</v>
      </c>
      <c r="K5" s="32"/>
      <c r="L5" s="32" t="s">
        <v>33</v>
      </c>
      <c r="M5" s="33" t="s">
        <v>15</v>
      </c>
      <c r="N5" s="55"/>
    </row>
    <row r="6" spans="1:14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 s="55"/>
    </row>
    <row r="7" spans="1:14">
      <c r="A7" s="3" t="s">
        <v>16</v>
      </c>
      <c r="B7" s="3">
        <v>7110.79</v>
      </c>
      <c r="C7" s="3"/>
      <c r="D7" s="3">
        <v>916.87</v>
      </c>
      <c r="E7" s="3"/>
      <c r="F7" s="8">
        <v>2340.83</v>
      </c>
      <c r="G7" s="3"/>
      <c r="H7">
        <v>657.07</v>
      </c>
      <c r="I7" s="3">
        <f t="shared" ref="I7:I12" si="0">SUM(B7:H7)</f>
        <v>11025.56</v>
      </c>
      <c r="J7" s="8">
        <v>10708.58</v>
      </c>
      <c r="K7" s="3"/>
      <c r="L7" s="8">
        <f>SUM(J7:K7)</f>
        <v>10708.58</v>
      </c>
      <c r="M7" s="8">
        <f>I7-L7</f>
        <v>316.97999999999956</v>
      </c>
      <c r="N7" s="36"/>
    </row>
    <row r="8" spans="1:14">
      <c r="A8" s="3" t="s">
        <v>17</v>
      </c>
      <c r="B8" s="3">
        <v>7110.79</v>
      </c>
      <c r="C8" s="3"/>
      <c r="D8" s="3">
        <v>1512.42</v>
      </c>
      <c r="E8" s="3"/>
      <c r="F8" s="8">
        <v>3861.31</v>
      </c>
      <c r="G8" s="3"/>
      <c r="H8" s="3">
        <v>657.07</v>
      </c>
      <c r="I8" s="3">
        <f>SUM(B8:H8)</f>
        <v>13141.589999999998</v>
      </c>
      <c r="J8" s="8">
        <v>16045.1</v>
      </c>
      <c r="K8" s="3"/>
      <c r="L8" s="8">
        <f t="shared" ref="L8:L18" si="1">SUM(J8:K8)</f>
        <v>16045.1</v>
      </c>
      <c r="M8" s="8">
        <f>I8-L8</f>
        <v>-2903.510000000002</v>
      </c>
      <c r="N8" s="36"/>
    </row>
    <row r="9" spans="1:14">
      <c r="A9" s="3" t="s">
        <v>18</v>
      </c>
      <c r="B9" s="3">
        <v>7110.79</v>
      </c>
      <c r="C9" s="3"/>
      <c r="D9" s="3">
        <v>1443.17</v>
      </c>
      <c r="E9" s="3"/>
      <c r="F9" s="3">
        <v>3684.51</v>
      </c>
      <c r="G9" s="3"/>
      <c r="H9" s="3">
        <v>657.07</v>
      </c>
      <c r="I9" s="3">
        <f t="shared" si="0"/>
        <v>12895.539999999999</v>
      </c>
      <c r="J9" s="8">
        <v>12508.98</v>
      </c>
      <c r="K9" s="3"/>
      <c r="L9" s="8">
        <f t="shared" si="1"/>
        <v>12508.98</v>
      </c>
      <c r="M9" s="8">
        <f t="shared" ref="M9:M18" si="2">I9-L9</f>
        <v>386.55999999999949</v>
      </c>
    </row>
    <row r="10" spans="1:14">
      <c r="A10" s="3" t="s">
        <v>19</v>
      </c>
      <c r="B10" s="3">
        <v>7110.79</v>
      </c>
      <c r="C10" s="3"/>
      <c r="D10" s="3">
        <v>1152.32</v>
      </c>
      <c r="E10" s="3"/>
      <c r="F10" s="8">
        <v>2941.95</v>
      </c>
      <c r="G10" s="3"/>
      <c r="H10" s="3">
        <v>657.07</v>
      </c>
      <c r="I10" s="3">
        <f t="shared" si="0"/>
        <v>11862.130000000001</v>
      </c>
      <c r="J10" s="8">
        <v>9798.7099999999991</v>
      </c>
      <c r="K10" s="3"/>
      <c r="L10" s="8">
        <f t="shared" si="1"/>
        <v>9798.7099999999991</v>
      </c>
      <c r="M10" s="8">
        <f t="shared" si="2"/>
        <v>2063.4200000000019</v>
      </c>
    </row>
    <row r="11" spans="1:14">
      <c r="A11" s="3" t="s">
        <v>20</v>
      </c>
      <c r="B11" s="3">
        <v>7110.79</v>
      </c>
      <c r="C11" s="3"/>
      <c r="D11" s="3">
        <v>1096.92</v>
      </c>
      <c r="E11" s="3">
        <v>45.71</v>
      </c>
      <c r="F11" s="8">
        <v>2800.51</v>
      </c>
      <c r="G11" s="3"/>
      <c r="H11" s="3">
        <v>657.07</v>
      </c>
      <c r="I11" s="3">
        <f t="shared" si="0"/>
        <v>11710.999999999998</v>
      </c>
      <c r="J11" s="8">
        <v>7974.33</v>
      </c>
      <c r="K11" s="3"/>
      <c r="L11" s="8">
        <f t="shared" si="1"/>
        <v>7974.33</v>
      </c>
      <c r="M11" s="8">
        <f t="shared" si="2"/>
        <v>3736.6699999999983</v>
      </c>
    </row>
    <row r="12" spans="1:14">
      <c r="A12" s="3" t="s">
        <v>21</v>
      </c>
      <c r="B12" s="3">
        <v>7110.79</v>
      </c>
      <c r="C12" s="3"/>
      <c r="D12" s="3">
        <v>1027.67</v>
      </c>
      <c r="E12" s="3">
        <v>45.71</v>
      </c>
      <c r="F12" s="8">
        <v>2623.71</v>
      </c>
      <c r="G12" s="3"/>
      <c r="H12" s="3">
        <v>657.07</v>
      </c>
      <c r="I12" s="3">
        <f t="shared" si="0"/>
        <v>11464.95</v>
      </c>
      <c r="J12" s="8">
        <v>13393.34</v>
      </c>
      <c r="K12" s="3"/>
      <c r="L12" s="8">
        <f t="shared" si="1"/>
        <v>13393.34</v>
      </c>
      <c r="M12" s="8">
        <f t="shared" si="2"/>
        <v>-1928.3899999999994</v>
      </c>
    </row>
    <row r="13" spans="1:14">
      <c r="A13" s="3" t="s">
        <v>22</v>
      </c>
      <c r="B13" s="3"/>
      <c r="C13" s="3"/>
      <c r="D13" s="3"/>
      <c r="E13" s="3"/>
      <c r="F13" s="8"/>
      <c r="G13" s="3"/>
      <c r="H13" s="3"/>
      <c r="I13" s="3">
        <f t="shared" ref="I13:I18" si="3">SUM(B13:H13)</f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4">
      <c r="A14" s="3" t="s">
        <v>23</v>
      </c>
      <c r="B14" s="3"/>
      <c r="C14" s="3"/>
      <c r="D14" s="3"/>
      <c r="E14" s="3"/>
      <c r="F14" s="8"/>
      <c r="G14" s="3"/>
      <c r="H14" s="3"/>
      <c r="I14" s="3">
        <f t="shared" si="3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4">
      <c r="A15" s="3" t="s">
        <v>24</v>
      </c>
      <c r="B15" s="3"/>
      <c r="C15" s="3"/>
      <c r="D15" s="3"/>
      <c r="E15" s="3"/>
      <c r="F15" s="8"/>
      <c r="G15" s="3"/>
      <c r="H15" s="3"/>
      <c r="I15" s="3">
        <f t="shared" si="3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4">
      <c r="A16" s="3" t="s">
        <v>25</v>
      </c>
      <c r="B16" s="3"/>
      <c r="C16" s="3"/>
      <c r="D16" s="3"/>
      <c r="E16" s="3"/>
      <c r="F16" s="8"/>
      <c r="G16" s="3"/>
      <c r="H16" s="3"/>
      <c r="I16" s="3">
        <f t="shared" si="3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3"/>
      <c r="H17" s="3"/>
      <c r="I17" s="3">
        <f t="shared" si="3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3"/>
      <c r="H18" s="3"/>
      <c r="I18" s="3">
        <f t="shared" si="3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34" t="s">
        <v>28</v>
      </c>
      <c r="B19" s="3">
        <f>SUM(B7:B18)</f>
        <v>42664.74</v>
      </c>
      <c r="C19" s="3">
        <f>SUM(C7:C13)</f>
        <v>0</v>
      </c>
      <c r="D19" s="3">
        <f>SUM(D7:D18)</f>
        <v>7149.37</v>
      </c>
      <c r="E19" s="3">
        <f>SUM(E7:E13)</f>
        <v>91.42</v>
      </c>
      <c r="F19" s="3">
        <f>SUM(F7:F18)</f>
        <v>18252.82</v>
      </c>
      <c r="G19" s="3">
        <f>SUM(G7:G15)</f>
        <v>0</v>
      </c>
      <c r="H19" s="3">
        <f>SUM(H8:H18)</f>
        <v>3285.3500000000004</v>
      </c>
      <c r="I19" s="3">
        <f>SUM(I7:I18)</f>
        <v>72100.76999999999</v>
      </c>
      <c r="J19" s="8">
        <f>SUM(J6:J18)</f>
        <v>70429.040000000008</v>
      </c>
      <c r="K19" s="3">
        <f>SUM(K7:K13)</f>
        <v>0</v>
      </c>
      <c r="L19" s="8">
        <f>SUM(L7:L18)</f>
        <v>70429.040000000008</v>
      </c>
      <c r="M19" s="8">
        <f>I19-J19</f>
        <v>1671.7299999999814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36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B1:N22"/>
  <sheetViews>
    <sheetView workbookViewId="0">
      <selection activeCell="K13" sqref="K13"/>
    </sheetView>
  </sheetViews>
  <sheetFormatPr defaultRowHeight="15"/>
  <cols>
    <col min="11" max="11" width="10.140625" customWidth="1"/>
    <col min="14" max="14" width="9.5703125" bestFit="1" customWidth="1"/>
  </cols>
  <sheetData>
    <row r="1" spans="2:14">
      <c r="B1" s="71" t="s">
        <v>216</v>
      </c>
      <c r="C1" s="71"/>
      <c r="D1" s="71"/>
      <c r="E1" s="71"/>
      <c r="F1" s="71"/>
      <c r="G1" s="71" t="s">
        <v>112</v>
      </c>
      <c r="H1" s="71"/>
      <c r="I1" s="71"/>
      <c r="J1" s="1"/>
      <c r="K1" s="1"/>
      <c r="L1" s="1"/>
      <c r="M1" s="1"/>
      <c r="N1" s="1"/>
    </row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2" t="s">
        <v>1</v>
      </c>
      <c r="C3" s="2"/>
      <c r="D3" s="2" t="s">
        <v>2</v>
      </c>
      <c r="E3" s="2">
        <v>701.7</v>
      </c>
      <c r="F3" s="3" t="s">
        <v>3</v>
      </c>
      <c r="G3" s="2"/>
      <c r="H3" s="71"/>
      <c r="I3" s="71"/>
      <c r="J3" s="1"/>
      <c r="K3" s="1"/>
      <c r="L3" s="1"/>
      <c r="M3" s="1"/>
      <c r="N3" s="1"/>
    </row>
    <row r="4" spans="2:1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60.75">
      <c r="B5" s="4" t="s">
        <v>4</v>
      </c>
      <c r="C5" s="5" t="s">
        <v>5</v>
      </c>
      <c r="D5" s="6" t="s">
        <v>6</v>
      </c>
      <c r="E5" s="6" t="s">
        <v>208</v>
      </c>
      <c r="F5" s="6" t="s">
        <v>8</v>
      </c>
      <c r="G5" s="6" t="s">
        <v>30</v>
      </c>
      <c r="H5" s="6" t="s">
        <v>31</v>
      </c>
      <c r="I5" s="6" t="s">
        <v>11</v>
      </c>
      <c r="J5" s="6" t="s">
        <v>12</v>
      </c>
      <c r="K5" s="6" t="s">
        <v>13</v>
      </c>
      <c r="L5" s="6"/>
      <c r="M5" s="6" t="s">
        <v>33</v>
      </c>
      <c r="N5" s="7" t="s">
        <v>15</v>
      </c>
    </row>
    <row r="6" spans="2:14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2:14">
      <c r="B7" s="3" t="s">
        <v>16</v>
      </c>
      <c r="C7" s="3">
        <v>5543.43</v>
      </c>
      <c r="D7" s="3"/>
      <c r="E7" s="3">
        <v>689.73</v>
      </c>
      <c r="F7" s="3"/>
      <c r="G7" s="8">
        <v>1760.93</v>
      </c>
      <c r="H7" s="3"/>
      <c r="I7" s="3">
        <v>512.24</v>
      </c>
      <c r="J7" s="3">
        <f t="shared" ref="J7:J12" si="0">SUM(C7:I7)</f>
        <v>8506.33</v>
      </c>
      <c r="K7" s="8">
        <v>6127.98</v>
      </c>
      <c r="L7" s="3"/>
      <c r="M7" s="8">
        <f>SUM(K7:L7)</f>
        <v>6127.98</v>
      </c>
      <c r="N7" s="8">
        <f>J7-M7</f>
        <v>2378.3500000000004</v>
      </c>
    </row>
    <row r="8" spans="2:14">
      <c r="B8" s="3" t="s">
        <v>17</v>
      </c>
      <c r="C8" s="3">
        <v>5543.43</v>
      </c>
      <c r="D8" s="3"/>
      <c r="E8" s="3">
        <v>911.33</v>
      </c>
      <c r="F8" s="3"/>
      <c r="G8" s="3">
        <v>2326.69</v>
      </c>
      <c r="H8" s="9"/>
      <c r="I8" s="3">
        <v>512.24</v>
      </c>
      <c r="J8" s="3">
        <f t="shared" si="0"/>
        <v>9293.69</v>
      </c>
      <c r="K8" s="8">
        <v>5409.08</v>
      </c>
      <c r="L8" s="3"/>
      <c r="M8" s="8">
        <f t="shared" ref="M8:M18" si="1">SUM(K8:L8)</f>
        <v>5409.08</v>
      </c>
      <c r="N8" s="8">
        <f t="shared" ref="N8:N18" si="2">J8-M8</f>
        <v>3884.6100000000006</v>
      </c>
    </row>
    <row r="9" spans="2:14">
      <c r="B9" s="3" t="s">
        <v>18</v>
      </c>
      <c r="C9" s="3">
        <v>5543.43</v>
      </c>
      <c r="D9" s="3"/>
      <c r="E9" s="3">
        <v>689.73</v>
      </c>
      <c r="F9" s="3"/>
      <c r="G9" s="3">
        <v>1760.93</v>
      </c>
      <c r="H9" s="9"/>
      <c r="I9" s="3">
        <v>512.24</v>
      </c>
      <c r="J9" s="3">
        <f t="shared" si="0"/>
        <v>8506.33</v>
      </c>
      <c r="K9" s="8">
        <v>3500.48</v>
      </c>
      <c r="L9" s="3"/>
      <c r="M9" s="8">
        <f t="shared" si="1"/>
        <v>3500.48</v>
      </c>
      <c r="N9" s="8">
        <f t="shared" si="2"/>
        <v>5005.8500000000004</v>
      </c>
    </row>
    <row r="10" spans="2:14">
      <c r="B10" s="3" t="s">
        <v>19</v>
      </c>
      <c r="C10" s="3">
        <v>5543.43</v>
      </c>
      <c r="D10" s="3"/>
      <c r="E10" s="3">
        <v>717.43</v>
      </c>
      <c r="F10" s="3"/>
      <c r="G10" s="3">
        <v>1831.65</v>
      </c>
      <c r="H10" s="9"/>
      <c r="I10" s="3">
        <v>512.24</v>
      </c>
      <c r="J10" s="3">
        <f t="shared" si="0"/>
        <v>8604.75</v>
      </c>
      <c r="K10" s="8">
        <v>8569.31</v>
      </c>
      <c r="L10" s="3"/>
      <c r="M10" s="8">
        <f t="shared" si="1"/>
        <v>8569.31</v>
      </c>
      <c r="N10" s="8">
        <f t="shared" si="2"/>
        <v>35.440000000000509</v>
      </c>
    </row>
    <row r="11" spans="2:14">
      <c r="B11" s="3" t="s">
        <v>20</v>
      </c>
      <c r="C11" s="3">
        <v>5543.43</v>
      </c>
      <c r="D11" s="3"/>
      <c r="E11" s="3">
        <v>800.53</v>
      </c>
      <c r="F11" s="3"/>
      <c r="G11" s="8">
        <v>2043.81</v>
      </c>
      <c r="H11" s="9"/>
      <c r="I11" s="3">
        <v>512.24</v>
      </c>
      <c r="J11" s="3">
        <f t="shared" si="0"/>
        <v>8900.01</v>
      </c>
      <c r="K11" s="8">
        <v>8040</v>
      </c>
      <c r="L11" s="3"/>
      <c r="M11" s="8">
        <f t="shared" si="1"/>
        <v>8040</v>
      </c>
      <c r="N11" s="8">
        <f t="shared" si="2"/>
        <v>860.01000000000022</v>
      </c>
    </row>
    <row r="12" spans="2:14">
      <c r="B12" s="3" t="s">
        <v>21</v>
      </c>
      <c r="C12" s="3">
        <v>5543.43</v>
      </c>
      <c r="D12" s="3"/>
      <c r="E12" s="3">
        <v>675.88</v>
      </c>
      <c r="F12" s="3"/>
      <c r="G12" s="8">
        <v>1725.57</v>
      </c>
      <c r="H12" s="9"/>
      <c r="I12" s="3">
        <v>512.24</v>
      </c>
      <c r="J12" s="3">
        <f t="shared" si="0"/>
        <v>8457.1200000000008</v>
      </c>
      <c r="K12" s="8">
        <v>16536</v>
      </c>
      <c r="L12" s="3"/>
      <c r="M12" s="8">
        <f t="shared" si="1"/>
        <v>16536</v>
      </c>
      <c r="N12" s="8">
        <f t="shared" si="2"/>
        <v>-8078.8799999999992</v>
      </c>
    </row>
    <row r="13" spans="2:14">
      <c r="B13" s="3" t="s">
        <v>22</v>
      </c>
      <c r="C13" s="3"/>
      <c r="D13" s="3"/>
      <c r="E13" s="3"/>
      <c r="F13" s="3"/>
      <c r="G13" s="8"/>
      <c r="I13" s="9"/>
      <c r="J13" s="3">
        <f t="shared" ref="J13:J18" si="3">SUM(C13:I13)</f>
        <v>0</v>
      </c>
      <c r="K13" s="8"/>
      <c r="L13" s="3"/>
      <c r="M13" s="8">
        <f t="shared" si="1"/>
        <v>0</v>
      </c>
      <c r="N13" s="8">
        <f t="shared" si="2"/>
        <v>0</v>
      </c>
    </row>
    <row r="14" spans="2:14">
      <c r="B14" s="3" t="s">
        <v>23</v>
      </c>
      <c r="C14" s="3"/>
      <c r="D14" s="3"/>
      <c r="E14" s="3"/>
      <c r="F14" s="3"/>
      <c r="G14" s="8"/>
      <c r="H14" s="9"/>
      <c r="I14" s="9"/>
      <c r="J14" s="3">
        <f t="shared" si="3"/>
        <v>0</v>
      </c>
      <c r="K14" s="8"/>
      <c r="L14" s="3"/>
      <c r="M14" s="8">
        <f t="shared" si="1"/>
        <v>0</v>
      </c>
      <c r="N14" s="8">
        <f t="shared" si="2"/>
        <v>0</v>
      </c>
    </row>
    <row r="15" spans="2:14">
      <c r="B15" s="3" t="s">
        <v>24</v>
      </c>
      <c r="C15" s="3"/>
      <c r="D15" s="3"/>
      <c r="E15" s="3"/>
      <c r="F15" s="3"/>
      <c r="G15" s="8"/>
      <c r="H15" s="9"/>
      <c r="I15" s="9"/>
      <c r="J15" s="3">
        <f t="shared" si="3"/>
        <v>0</v>
      </c>
      <c r="K15" s="8"/>
      <c r="L15" s="3"/>
      <c r="M15" s="8">
        <f t="shared" si="1"/>
        <v>0</v>
      </c>
      <c r="N15" s="8">
        <f t="shared" si="2"/>
        <v>0</v>
      </c>
    </row>
    <row r="16" spans="2:14">
      <c r="B16" s="3" t="s">
        <v>25</v>
      </c>
      <c r="C16" s="3"/>
      <c r="D16" s="3"/>
      <c r="E16" s="3"/>
      <c r="F16" s="3"/>
      <c r="G16" s="8"/>
      <c r="H16" s="9"/>
      <c r="I16" s="9"/>
      <c r="J16" s="3">
        <f t="shared" si="3"/>
        <v>0</v>
      </c>
      <c r="K16" s="8"/>
      <c r="L16" s="3"/>
      <c r="M16" s="8">
        <f t="shared" si="1"/>
        <v>0</v>
      </c>
      <c r="N16" s="8">
        <f t="shared" si="2"/>
        <v>0</v>
      </c>
    </row>
    <row r="17" spans="2:14">
      <c r="B17" s="3" t="s">
        <v>26</v>
      </c>
      <c r="C17" s="3"/>
      <c r="D17" s="3"/>
      <c r="E17" s="3"/>
      <c r="F17" s="3"/>
      <c r="G17" s="8"/>
      <c r="H17" s="9"/>
      <c r="I17" s="9"/>
      <c r="J17" s="3">
        <f t="shared" si="3"/>
        <v>0</v>
      </c>
      <c r="K17" s="8"/>
      <c r="L17" s="3"/>
      <c r="M17" s="8">
        <f t="shared" si="1"/>
        <v>0</v>
      </c>
      <c r="N17" s="8">
        <f t="shared" si="2"/>
        <v>0</v>
      </c>
    </row>
    <row r="18" spans="2:14">
      <c r="B18" s="3" t="s">
        <v>27</v>
      </c>
      <c r="C18" s="3"/>
      <c r="D18" s="3"/>
      <c r="E18" s="3"/>
      <c r="F18" s="3"/>
      <c r="G18" s="8"/>
      <c r="H18" s="9"/>
      <c r="I18" s="9"/>
      <c r="J18" s="3">
        <f t="shared" si="3"/>
        <v>0</v>
      </c>
      <c r="K18" s="8"/>
      <c r="L18" s="3"/>
      <c r="M18" s="8">
        <f t="shared" si="1"/>
        <v>0</v>
      </c>
      <c r="N18" s="8">
        <f t="shared" si="2"/>
        <v>0</v>
      </c>
    </row>
    <row r="19" spans="2:14">
      <c r="B19" s="10" t="s">
        <v>28</v>
      </c>
      <c r="C19" s="3">
        <f>SUM(C7:C18)</f>
        <v>33260.58</v>
      </c>
      <c r="D19" s="3">
        <f t="shared" ref="D19:L19" si="4">SUM(D7:D15)</f>
        <v>0</v>
      </c>
      <c r="E19" s="3">
        <f>SUM(E7:E18)</f>
        <v>4484.63</v>
      </c>
      <c r="F19" s="3">
        <f t="shared" si="4"/>
        <v>0</v>
      </c>
      <c r="G19" s="3">
        <f>SUM(G7:G18)</f>
        <v>11449.58</v>
      </c>
      <c r="H19" s="3">
        <f t="shared" si="4"/>
        <v>0</v>
      </c>
      <c r="I19" s="3">
        <f>SUM(I7:I18)</f>
        <v>3073.4399999999996</v>
      </c>
      <c r="J19" s="3">
        <f>SUM(J7:J18)</f>
        <v>52268.23</v>
      </c>
      <c r="K19" s="8">
        <f>SUM(K6:K18)</f>
        <v>48182.85</v>
      </c>
      <c r="L19" s="3">
        <f t="shared" si="4"/>
        <v>0</v>
      </c>
      <c r="M19" s="3">
        <f>SUM(M7:M18)</f>
        <v>48182.85</v>
      </c>
      <c r="N19" s="8">
        <f>J19-K19</f>
        <v>4085.3800000000047</v>
      </c>
    </row>
    <row r="20" spans="2:1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3">
    <mergeCell ref="B1:F1"/>
    <mergeCell ref="G1:I1"/>
    <mergeCell ref="H3:I3"/>
  </mergeCells>
  <phoneticPr fontId="0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13" sqref="J13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71" t="s">
        <v>216</v>
      </c>
      <c r="B1" s="71"/>
      <c r="C1" s="71"/>
      <c r="D1" s="71"/>
      <c r="E1" s="71"/>
      <c r="F1" s="71" t="s">
        <v>113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880.5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0" t="s">
        <v>4</v>
      </c>
      <c r="B5" s="31" t="s">
        <v>5</v>
      </c>
      <c r="C5" s="32" t="s">
        <v>6</v>
      </c>
      <c r="D5" s="32" t="s">
        <v>7</v>
      </c>
      <c r="E5" s="32" t="s">
        <v>8</v>
      </c>
      <c r="F5" s="32" t="s">
        <v>30</v>
      </c>
      <c r="G5" s="32" t="s">
        <v>31</v>
      </c>
      <c r="H5" s="32" t="s">
        <v>32</v>
      </c>
      <c r="I5" s="32" t="s">
        <v>12</v>
      </c>
      <c r="J5" s="32" t="s">
        <v>13</v>
      </c>
      <c r="K5" s="32"/>
      <c r="L5" s="32" t="s">
        <v>14</v>
      </c>
      <c r="M5" s="33" t="s">
        <v>15</v>
      </c>
    </row>
    <row r="6" spans="1:13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>
      <c r="A7" s="3" t="s">
        <v>16</v>
      </c>
      <c r="B7" s="3">
        <v>6955.95</v>
      </c>
      <c r="C7" s="3"/>
      <c r="D7" s="3">
        <v>772.83</v>
      </c>
      <c r="E7" s="3"/>
      <c r="F7" s="8">
        <v>1973.09</v>
      </c>
      <c r="G7" s="3">
        <v>106.46</v>
      </c>
      <c r="H7" s="3">
        <v>642.77</v>
      </c>
      <c r="I7" s="3">
        <f>SUM(B7:H7)</f>
        <v>10451.099999999999</v>
      </c>
      <c r="J7" s="8">
        <v>8128.51</v>
      </c>
      <c r="K7" s="3"/>
      <c r="L7" s="8">
        <f>SUM(J7:K7)</f>
        <v>8128.51</v>
      </c>
      <c r="M7" s="8">
        <f>I7-L7</f>
        <v>2322.5899999999983</v>
      </c>
    </row>
    <row r="8" spans="1:13">
      <c r="A8" s="3" t="s">
        <v>17</v>
      </c>
      <c r="B8" s="3">
        <v>6955.95</v>
      </c>
      <c r="C8" s="3"/>
      <c r="D8" s="3">
        <v>703.58</v>
      </c>
      <c r="E8" s="3"/>
      <c r="F8" s="8">
        <v>1796.29</v>
      </c>
      <c r="G8" s="3">
        <v>106.46</v>
      </c>
      <c r="H8" s="3">
        <v>642.77</v>
      </c>
      <c r="I8" s="3">
        <f>SUM(B8:H8)</f>
        <v>10205.049999999999</v>
      </c>
      <c r="J8" s="8">
        <v>7156</v>
      </c>
      <c r="K8" s="3"/>
      <c r="L8" s="8">
        <f t="shared" ref="L8:L18" si="0">SUM(J8:K8)</f>
        <v>7156</v>
      </c>
      <c r="M8" s="8">
        <f t="shared" ref="M8:M18" si="1">I8-L8</f>
        <v>3049.0499999999993</v>
      </c>
    </row>
    <row r="9" spans="1:13">
      <c r="A9" s="3" t="s">
        <v>18</v>
      </c>
      <c r="B9" s="3">
        <v>6955.95</v>
      </c>
      <c r="C9" s="3"/>
      <c r="D9" s="3">
        <v>717.43</v>
      </c>
      <c r="E9" s="3"/>
      <c r="F9" s="8">
        <v>1831.65</v>
      </c>
      <c r="G9" s="3">
        <v>106.46</v>
      </c>
      <c r="H9" s="3">
        <v>642.77</v>
      </c>
      <c r="I9" s="3">
        <f t="shared" ref="I9:I18" si="2">SUM(B9:H9)</f>
        <v>10254.26</v>
      </c>
      <c r="J9" s="8">
        <v>9380.39</v>
      </c>
      <c r="K9" s="3"/>
      <c r="L9" s="8">
        <f t="shared" si="0"/>
        <v>9380.39</v>
      </c>
      <c r="M9" s="8">
        <f t="shared" si="1"/>
        <v>873.8700000000008</v>
      </c>
    </row>
    <row r="10" spans="1:13">
      <c r="A10" s="3" t="s">
        <v>19</v>
      </c>
      <c r="B10" s="3">
        <v>6955.95</v>
      </c>
      <c r="C10" s="3"/>
      <c r="D10" s="3">
        <v>772.83</v>
      </c>
      <c r="E10" s="3"/>
      <c r="F10" s="8">
        <v>1973.09</v>
      </c>
      <c r="G10" s="3">
        <v>106.46</v>
      </c>
      <c r="H10" s="3">
        <v>642.77</v>
      </c>
      <c r="I10" s="3">
        <f t="shared" si="2"/>
        <v>10451.099999999999</v>
      </c>
      <c r="J10" s="8">
        <v>10975.83</v>
      </c>
      <c r="K10" s="3"/>
      <c r="L10" s="8">
        <f t="shared" si="0"/>
        <v>10975.83</v>
      </c>
      <c r="M10" s="8">
        <f t="shared" si="1"/>
        <v>-524.73000000000138</v>
      </c>
    </row>
    <row r="11" spans="1:13">
      <c r="A11" s="3" t="s">
        <v>20</v>
      </c>
      <c r="B11" s="3">
        <v>6955.95</v>
      </c>
      <c r="C11" s="3"/>
      <c r="D11" s="3">
        <v>897.48</v>
      </c>
      <c r="E11" s="3"/>
      <c r="F11" s="8">
        <v>2291.33</v>
      </c>
      <c r="G11" s="3">
        <v>106.46</v>
      </c>
      <c r="H11" s="3">
        <v>642.77</v>
      </c>
      <c r="I11" s="3">
        <f t="shared" si="2"/>
        <v>10893.99</v>
      </c>
      <c r="J11" s="8">
        <v>8729.64</v>
      </c>
      <c r="K11" s="3"/>
      <c r="L11" s="8">
        <f t="shared" si="0"/>
        <v>8729.64</v>
      </c>
      <c r="M11" s="8">
        <f t="shared" si="1"/>
        <v>2164.3500000000004</v>
      </c>
    </row>
    <row r="12" spans="1:13">
      <c r="A12" s="3" t="s">
        <v>21</v>
      </c>
      <c r="B12" s="3">
        <v>6955.95</v>
      </c>
      <c r="C12" s="3"/>
      <c r="D12" s="3">
        <v>939.03</v>
      </c>
      <c r="E12" s="3"/>
      <c r="F12" s="8">
        <v>2397.41</v>
      </c>
      <c r="G12" s="3">
        <v>106.46</v>
      </c>
      <c r="H12" s="3">
        <v>642.77</v>
      </c>
      <c r="I12" s="3">
        <f t="shared" si="2"/>
        <v>11041.619999999999</v>
      </c>
      <c r="J12" s="8">
        <v>10213.379999999999</v>
      </c>
      <c r="K12" s="3"/>
      <c r="L12" s="8">
        <f t="shared" si="0"/>
        <v>10213.379999999999</v>
      </c>
      <c r="M12" s="8">
        <f t="shared" si="1"/>
        <v>828.23999999999978</v>
      </c>
    </row>
    <row r="13" spans="1:13">
      <c r="A13" s="3" t="s">
        <v>22</v>
      </c>
      <c r="B13" s="3"/>
      <c r="C13" s="3"/>
      <c r="D13" s="3"/>
      <c r="E13" s="3"/>
      <c r="F13" s="8"/>
      <c r="G13" s="3"/>
      <c r="H13" s="3"/>
      <c r="I13" s="3">
        <f t="shared" si="2"/>
        <v>0</v>
      </c>
      <c r="J13" s="8"/>
      <c r="K13" s="3"/>
      <c r="L13" s="8">
        <f t="shared" si="0"/>
        <v>0</v>
      </c>
      <c r="M13" s="8">
        <f t="shared" si="1"/>
        <v>0</v>
      </c>
    </row>
    <row r="14" spans="1:13">
      <c r="A14" s="3" t="s">
        <v>23</v>
      </c>
      <c r="B14" s="3"/>
      <c r="C14" s="3"/>
      <c r="D14" s="3"/>
      <c r="E14" s="3"/>
      <c r="F14" s="8"/>
      <c r="G14" s="3"/>
      <c r="H14" s="3"/>
      <c r="I14" s="3">
        <f t="shared" si="2"/>
        <v>0</v>
      </c>
      <c r="J14" s="3"/>
      <c r="K14" s="3"/>
      <c r="L14" s="8">
        <f t="shared" si="0"/>
        <v>0</v>
      </c>
      <c r="M14" s="8">
        <f t="shared" si="1"/>
        <v>0</v>
      </c>
    </row>
    <row r="15" spans="1:13">
      <c r="A15" s="3" t="s">
        <v>24</v>
      </c>
      <c r="B15" s="3"/>
      <c r="C15" s="3"/>
      <c r="D15" s="3"/>
      <c r="E15" s="3"/>
      <c r="F15" s="8"/>
      <c r="G15" s="3"/>
      <c r="H15" s="3"/>
      <c r="I15" s="3">
        <f t="shared" si="2"/>
        <v>0</v>
      </c>
      <c r="J15" s="3"/>
      <c r="K15" s="26"/>
      <c r="L15" s="8">
        <f t="shared" si="0"/>
        <v>0</v>
      </c>
      <c r="M15" s="8">
        <f t="shared" si="1"/>
        <v>0</v>
      </c>
    </row>
    <row r="16" spans="1:13">
      <c r="A16" s="3" t="s">
        <v>25</v>
      </c>
      <c r="B16" s="3"/>
      <c r="C16" s="3"/>
      <c r="D16" s="3"/>
      <c r="E16" s="3"/>
      <c r="F16" s="8"/>
      <c r="G16" s="3"/>
      <c r="H16" s="3"/>
      <c r="I16" s="3">
        <f t="shared" si="2"/>
        <v>0</v>
      </c>
      <c r="J16" s="3"/>
      <c r="K16" s="26"/>
      <c r="L16" s="8">
        <f t="shared" si="0"/>
        <v>0</v>
      </c>
      <c r="M16" s="8">
        <f t="shared" si="1"/>
        <v>0</v>
      </c>
    </row>
    <row r="17" spans="1:13">
      <c r="A17" s="3" t="s">
        <v>26</v>
      </c>
      <c r="B17" s="3"/>
      <c r="C17" s="3"/>
      <c r="D17" s="3"/>
      <c r="E17" s="3"/>
      <c r="F17" s="8"/>
      <c r="G17" s="3"/>
      <c r="H17" s="3"/>
      <c r="I17" s="3">
        <f t="shared" si="2"/>
        <v>0</v>
      </c>
      <c r="J17" s="3"/>
      <c r="K17" s="26"/>
      <c r="L17" s="8">
        <f t="shared" si="0"/>
        <v>0</v>
      </c>
      <c r="M17" s="8">
        <f t="shared" si="1"/>
        <v>0</v>
      </c>
    </row>
    <row r="18" spans="1:13">
      <c r="A18" s="3" t="s">
        <v>27</v>
      </c>
      <c r="B18" s="3"/>
      <c r="C18" s="3"/>
      <c r="D18" s="3"/>
      <c r="E18" s="3"/>
      <c r="F18" s="8"/>
      <c r="G18" s="3"/>
      <c r="H18" s="3"/>
      <c r="I18" s="3">
        <f t="shared" si="2"/>
        <v>0</v>
      </c>
      <c r="J18" s="3"/>
      <c r="K18" s="26"/>
      <c r="L18" s="8">
        <f t="shared" si="0"/>
        <v>0</v>
      </c>
      <c r="M18" s="8">
        <f t="shared" si="1"/>
        <v>0</v>
      </c>
    </row>
    <row r="19" spans="1:13">
      <c r="A19" s="34" t="s">
        <v>28</v>
      </c>
      <c r="B19" s="3">
        <f>SUM(B7:B18)</f>
        <v>41735.699999999997</v>
      </c>
      <c r="C19" s="3">
        <f>SUM(C7:C13)</f>
        <v>0</v>
      </c>
      <c r="D19" s="3">
        <f>SUM(D7:D18)</f>
        <v>4803.18</v>
      </c>
      <c r="E19" s="3">
        <f>SUM(E7:E13)</f>
        <v>0</v>
      </c>
      <c r="F19" s="8">
        <f>SUM(F7:F18)</f>
        <v>12262.86</v>
      </c>
      <c r="G19" s="3">
        <f>SUM(G7:G18)</f>
        <v>638.76</v>
      </c>
      <c r="H19" s="3">
        <f>SUM(H7:H18)</f>
        <v>3856.62</v>
      </c>
      <c r="I19" s="3">
        <f>SUM(I7:I18)</f>
        <v>63297.119999999995</v>
      </c>
      <c r="J19" s="8">
        <f>SUM(J6:J18)</f>
        <v>54583.75</v>
      </c>
      <c r="K19" s="3">
        <f>SUM(K7:K13)</f>
        <v>0</v>
      </c>
      <c r="L19" s="8">
        <f>SUM(L7:L18)</f>
        <v>54583.75</v>
      </c>
      <c r="M19" s="8">
        <f>I19-J19</f>
        <v>8713.3699999999953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36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B22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J13" sqref="J13"/>
    </sheetView>
  </sheetViews>
  <sheetFormatPr defaultRowHeight="15"/>
  <sheetData>
    <row r="1" spans="1:15">
      <c r="A1" s="71" t="s">
        <v>216</v>
      </c>
      <c r="B1" s="71"/>
      <c r="C1" s="71"/>
      <c r="D1" s="71"/>
      <c r="E1" s="71"/>
      <c r="F1" s="71" t="s">
        <v>114</v>
      </c>
      <c r="G1" s="71"/>
      <c r="H1" s="71"/>
      <c r="I1" s="1"/>
      <c r="J1" s="1"/>
      <c r="K1" s="1"/>
      <c r="L1" s="1"/>
      <c r="M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>
      <c r="A3" s="2" t="s">
        <v>1</v>
      </c>
      <c r="B3" s="2"/>
      <c r="C3" s="2" t="s">
        <v>2</v>
      </c>
      <c r="D3" s="2">
        <v>903.3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37</v>
      </c>
      <c r="J5" s="6" t="s">
        <v>13</v>
      </c>
      <c r="K5" s="6"/>
      <c r="L5" s="6" t="s">
        <v>100</v>
      </c>
      <c r="M5" s="7" t="s">
        <v>15</v>
      </c>
    </row>
    <row r="6" spans="1:15">
      <c r="A6" s="4"/>
      <c r="B6" s="5"/>
      <c r="C6" s="6"/>
      <c r="D6" s="6"/>
      <c r="E6" s="6"/>
      <c r="F6" s="6"/>
      <c r="G6" s="63"/>
      <c r="H6" s="6"/>
      <c r="I6" s="6"/>
      <c r="J6" s="6"/>
      <c r="K6" s="6"/>
      <c r="L6" s="6"/>
      <c r="M6" s="7"/>
    </row>
    <row r="7" spans="1:15">
      <c r="A7" s="3" t="s">
        <v>16</v>
      </c>
      <c r="B7" s="3">
        <v>7136.07</v>
      </c>
      <c r="C7" s="3"/>
      <c r="D7" s="3">
        <v>1216.03</v>
      </c>
      <c r="E7" s="3"/>
      <c r="F7" s="8">
        <v>3104.61</v>
      </c>
      <c r="G7" s="50">
        <v>180.66</v>
      </c>
      <c r="H7" s="3">
        <v>659.41</v>
      </c>
      <c r="I7" s="3">
        <f>SUM(B7:H7)</f>
        <v>12296.78</v>
      </c>
      <c r="J7" s="8">
        <v>21303.73</v>
      </c>
      <c r="K7" s="3"/>
      <c r="L7" s="8">
        <f>SUM(J7:K7)</f>
        <v>21303.73</v>
      </c>
      <c r="M7" s="8">
        <f>I7-L7</f>
        <v>-9006.9499999999989</v>
      </c>
    </row>
    <row r="8" spans="1:15">
      <c r="A8" s="3" t="s">
        <v>17</v>
      </c>
      <c r="B8" s="3">
        <v>7136.07</v>
      </c>
      <c r="C8" s="3"/>
      <c r="D8" s="3">
        <v>1077.53</v>
      </c>
      <c r="E8" s="3"/>
      <c r="F8" s="3">
        <v>2751.01</v>
      </c>
      <c r="G8" s="50">
        <v>180.66</v>
      </c>
      <c r="H8" s="3">
        <v>659.41</v>
      </c>
      <c r="I8" s="3">
        <f t="shared" ref="I8:I18" si="0">SUM(B8:H8)</f>
        <v>11804.68</v>
      </c>
      <c r="J8" s="8">
        <v>10065.89</v>
      </c>
      <c r="K8" s="3"/>
      <c r="L8" s="8">
        <f t="shared" ref="L8:L18" si="1">SUM(J8:K8)</f>
        <v>10065.89</v>
      </c>
      <c r="M8" s="8">
        <f t="shared" ref="M8:M18" si="2">I8-L8</f>
        <v>1738.7900000000009</v>
      </c>
    </row>
    <row r="9" spans="1:15">
      <c r="A9" s="3" t="s">
        <v>18</v>
      </c>
      <c r="B9" s="3">
        <v>7136.07</v>
      </c>
      <c r="C9" s="3"/>
      <c r="D9" s="3">
        <v>1202.18</v>
      </c>
      <c r="E9" s="3"/>
      <c r="F9" s="3">
        <v>3069.25</v>
      </c>
      <c r="G9" s="50">
        <v>180.66</v>
      </c>
      <c r="H9" s="3">
        <v>659.41</v>
      </c>
      <c r="I9" s="3">
        <f t="shared" si="0"/>
        <v>12247.57</v>
      </c>
      <c r="J9" s="8">
        <v>12228.15</v>
      </c>
      <c r="K9" s="3"/>
      <c r="L9" s="8">
        <f t="shared" si="1"/>
        <v>12228.15</v>
      </c>
      <c r="M9" s="8">
        <f t="shared" si="2"/>
        <v>19.420000000000073</v>
      </c>
    </row>
    <row r="10" spans="1:15">
      <c r="A10" s="3" t="s">
        <v>19</v>
      </c>
      <c r="B10" s="3">
        <v>7136.07</v>
      </c>
      <c r="C10" s="3"/>
      <c r="D10" s="3">
        <v>1742.33</v>
      </c>
      <c r="E10" s="3"/>
      <c r="F10" s="3">
        <v>4448.29</v>
      </c>
      <c r="G10" s="50">
        <v>180.66</v>
      </c>
      <c r="H10" s="3">
        <v>659.41</v>
      </c>
      <c r="I10" s="3">
        <f t="shared" si="0"/>
        <v>14166.759999999998</v>
      </c>
      <c r="J10" s="8">
        <v>13020.28</v>
      </c>
      <c r="K10" s="3"/>
      <c r="L10" s="8">
        <f t="shared" si="1"/>
        <v>13020.28</v>
      </c>
      <c r="M10" s="8">
        <f t="shared" si="2"/>
        <v>1146.4799999999977</v>
      </c>
      <c r="O10" t="s">
        <v>222</v>
      </c>
    </row>
    <row r="11" spans="1:15">
      <c r="A11" s="3" t="s">
        <v>20</v>
      </c>
      <c r="B11" s="3">
        <v>7136.07</v>
      </c>
      <c r="C11" s="3"/>
      <c r="D11" s="3">
        <v>1188.33</v>
      </c>
      <c r="E11" s="3"/>
      <c r="F11" s="8">
        <v>3033.89</v>
      </c>
      <c r="G11" s="50">
        <v>180.66</v>
      </c>
      <c r="H11" s="3">
        <v>659.41</v>
      </c>
      <c r="I11" s="3">
        <f t="shared" si="0"/>
        <v>12198.359999999999</v>
      </c>
      <c r="J11" s="8">
        <v>9306.35</v>
      </c>
      <c r="K11" s="3"/>
      <c r="L11" s="8">
        <f t="shared" si="1"/>
        <v>9306.35</v>
      </c>
      <c r="M11" s="8">
        <f t="shared" si="2"/>
        <v>2892.0099999999984</v>
      </c>
    </row>
    <row r="12" spans="1:15">
      <c r="A12" s="3" t="s">
        <v>21</v>
      </c>
      <c r="B12" s="3">
        <v>7136.07</v>
      </c>
      <c r="C12" s="3"/>
      <c r="D12" s="3">
        <v>1458.41</v>
      </c>
      <c r="E12" s="3">
        <v>55.4</v>
      </c>
      <c r="F12" s="8">
        <v>3723.42</v>
      </c>
      <c r="G12" s="50">
        <v>180.66</v>
      </c>
      <c r="H12" s="3">
        <v>659.41</v>
      </c>
      <c r="I12" s="3">
        <f t="shared" si="0"/>
        <v>13213.369999999999</v>
      </c>
      <c r="J12" s="8">
        <v>12505.69</v>
      </c>
      <c r="K12" s="3"/>
      <c r="L12" s="8">
        <f t="shared" si="1"/>
        <v>12505.69</v>
      </c>
      <c r="M12" s="8">
        <f t="shared" si="2"/>
        <v>707.67999999999847</v>
      </c>
    </row>
    <row r="13" spans="1:15">
      <c r="A13" s="3" t="s">
        <v>22</v>
      </c>
      <c r="B13" s="3"/>
      <c r="C13" s="3"/>
      <c r="D13" s="3"/>
      <c r="E13" s="3"/>
      <c r="F13" s="8"/>
      <c r="G13" s="9"/>
      <c r="H13" s="3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5">
      <c r="A14" s="3" t="s">
        <v>23</v>
      </c>
      <c r="B14" s="3"/>
      <c r="C14" s="3"/>
      <c r="D14" s="3"/>
      <c r="E14" s="3"/>
      <c r="F14" s="8"/>
      <c r="G14" s="9"/>
      <c r="H14" s="3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5">
      <c r="A15" s="3" t="s">
        <v>24</v>
      </c>
      <c r="B15" s="3"/>
      <c r="C15" s="3"/>
      <c r="D15" s="3"/>
      <c r="E15" s="3"/>
      <c r="F15" s="8"/>
      <c r="G15" s="9"/>
      <c r="H15" s="3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5">
      <c r="A16" s="3" t="s">
        <v>25</v>
      </c>
      <c r="B16" s="3"/>
      <c r="C16" s="3"/>
      <c r="D16" s="3"/>
      <c r="E16" s="3"/>
      <c r="F16" s="8"/>
      <c r="G16" s="9"/>
      <c r="H16" s="3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3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3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42816.42</v>
      </c>
      <c r="C19" s="3">
        <f>SUM(C7:C13)</f>
        <v>0</v>
      </c>
      <c r="D19" s="3">
        <f>SUM(D7:D18)</f>
        <v>7884.8099999999995</v>
      </c>
      <c r="E19" s="3">
        <f>SUM(E7:E13)</f>
        <v>55.4</v>
      </c>
      <c r="F19" s="8">
        <f>SUM(F7:F18)</f>
        <v>20130.47</v>
      </c>
      <c r="G19" s="3">
        <f>SUM(G7:G18)</f>
        <v>1083.96</v>
      </c>
      <c r="H19" s="3">
        <f>SUM(H7:H18)</f>
        <v>3956.4599999999996</v>
      </c>
      <c r="I19" s="3">
        <f>SUM(I7:I18)</f>
        <v>75927.51999999999</v>
      </c>
      <c r="J19" s="3">
        <f>SUM(J6:J18)</f>
        <v>78430.09</v>
      </c>
      <c r="K19" s="3">
        <f>SUM(K7:K13)</f>
        <v>0</v>
      </c>
      <c r="L19" s="3">
        <f>SUM(L7:L18)</f>
        <v>78430.09</v>
      </c>
      <c r="M19" s="3">
        <f>I19-J19</f>
        <v>-2502.570000000007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3" sqref="J13"/>
    </sheetView>
  </sheetViews>
  <sheetFormatPr defaultRowHeight="15"/>
  <cols>
    <col min="10" max="10" width="10.140625" customWidth="1"/>
    <col min="12" max="12" width="9.85546875" customWidth="1"/>
  </cols>
  <sheetData>
    <row r="1" spans="1:13">
      <c r="A1" s="71" t="s">
        <v>215</v>
      </c>
      <c r="B1" s="71"/>
      <c r="C1" s="71"/>
      <c r="D1" s="71"/>
      <c r="E1" s="71"/>
      <c r="F1" s="71" t="s">
        <v>116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928.9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37</v>
      </c>
      <c r="J5" s="6" t="s">
        <v>13</v>
      </c>
      <c r="K5" s="6"/>
      <c r="L5" s="6" t="s">
        <v>35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7338.31</v>
      </c>
      <c r="C7" s="3"/>
      <c r="D7" s="3">
        <v>1055.3699999999999</v>
      </c>
      <c r="E7" s="3"/>
      <c r="F7" s="8">
        <v>2694.43</v>
      </c>
      <c r="G7" s="3">
        <v>138.63999999999999</v>
      </c>
      <c r="H7" s="3">
        <v>678.1</v>
      </c>
      <c r="I7" s="3">
        <f>SUM(B7:H7)</f>
        <v>11904.85</v>
      </c>
      <c r="J7" s="8">
        <v>10232.56</v>
      </c>
      <c r="K7" s="3"/>
      <c r="L7" s="8">
        <f>SUM(J7:K7)</f>
        <v>10232.56</v>
      </c>
      <c r="M7" s="8">
        <f>I7-L7</f>
        <v>1672.2900000000009</v>
      </c>
    </row>
    <row r="8" spans="1:13">
      <c r="A8" s="3" t="s">
        <v>17</v>
      </c>
      <c r="B8" s="3">
        <v>7338.31</v>
      </c>
      <c r="C8" s="3"/>
      <c r="D8" s="3">
        <v>1152.32</v>
      </c>
      <c r="E8" s="3"/>
      <c r="F8" s="3">
        <v>2941.95</v>
      </c>
      <c r="G8" s="3">
        <v>138.63999999999999</v>
      </c>
      <c r="H8" s="3">
        <v>678.1</v>
      </c>
      <c r="I8" s="3">
        <f t="shared" ref="I8:I18" si="0">SUM(B8:H8)</f>
        <v>12249.320000000002</v>
      </c>
      <c r="J8" s="8">
        <v>11803</v>
      </c>
      <c r="K8" s="3"/>
      <c r="L8" s="8">
        <f t="shared" ref="L8:L18" si="1">SUM(J8:K8)</f>
        <v>11803</v>
      </c>
      <c r="M8" s="8">
        <f t="shared" ref="M8:M18" si="2">I8-L8</f>
        <v>446.32000000000153</v>
      </c>
    </row>
    <row r="9" spans="1:13">
      <c r="A9" s="3" t="s">
        <v>18</v>
      </c>
      <c r="B9" s="3">
        <v>7338.31</v>
      </c>
      <c r="C9" s="3"/>
      <c r="D9" s="3">
        <v>1166.17</v>
      </c>
      <c r="E9" s="3"/>
      <c r="F9" s="3">
        <v>2977.31</v>
      </c>
      <c r="G9" s="3">
        <v>138.63999999999999</v>
      </c>
      <c r="H9" s="3">
        <v>678.1</v>
      </c>
      <c r="I9" s="3">
        <f t="shared" si="0"/>
        <v>12298.529999999999</v>
      </c>
      <c r="J9" s="8">
        <v>13144.88</v>
      </c>
      <c r="K9" s="3"/>
      <c r="L9" s="8">
        <f t="shared" si="1"/>
        <v>13144.88</v>
      </c>
      <c r="M9" s="8">
        <f t="shared" si="2"/>
        <v>-846.35000000000036</v>
      </c>
    </row>
    <row r="10" spans="1:13">
      <c r="A10" s="3" t="s">
        <v>19</v>
      </c>
      <c r="B10" s="3">
        <v>7338.31</v>
      </c>
      <c r="C10" s="3"/>
      <c r="D10" s="3">
        <v>1853.13</v>
      </c>
      <c r="E10" s="3"/>
      <c r="F10" s="3">
        <v>4731.17</v>
      </c>
      <c r="G10" s="3">
        <v>138.63999999999999</v>
      </c>
      <c r="H10" s="3">
        <v>678.1</v>
      </c>
      <c r="I10" s="3">
        <f t="shared" si="0"/>
        <v>14739.35</v>
      </c>
      <c r="J10" s="8">
        <v>11140.84</v>
      </c>
      <c r="K10" s="3"/>
      <c r="L10" s="8">
        <f t="shared" si="1"/>
        <v>11140.84</v>
      </c>
      <c r="M10" s="8">
        <f t="shared" si="2"/>
        <v>3598.51</v>
      </c>
    </row>
    <row r="11" spans="1:13">
      <c r="A11" s="3" t="s">
        <v>20</v>
      </c>
      <c r="B11" s="3">
        <v>7338.31</v>
      </c>
      <c r="C11" s="3"/>
      <c r="D11" s="3">
        <v>758.98</v>
      </c>
      <c r="E11" s="3"/>
      <c r="F11" s="8">
        <v>1937.73</v>
      </c>
      <c r="G11" s="3">
        <v>138.63999999999999</v>
      </c>
      <c r="H11" s="3">
        <v>678.1</v>
      </c>
      <c r="I11" s="3">
        <f t="shared" si="0"/>
        <v>10851.76</v>
      </c>
      <c r="J11" s="8">
        <v>4944</v>
      </c>
      <c r="K11" s="3"/>
      <c r="L11" s="8">
        <f t="shared" si="1"/>
        <v>4944</v>
      </c>
      <c r="M11" s="8">
        <f t="shared" si="2"/>
        <v>5907.76</v>
      </c>
    </row>
    <row r="12" spans="1:13">
      <c r="A12" s="3" t="s">
        <v>21</v>
      </c>
      <c r="B12" s="3">
        <v>7338.31</v>
      </c>
      <c r="C12" s="3"/>
      <c r="D12" s="3">
        <v>1105.23</v>
      </c>
      <c r="E12" s="3">
        <v>554</v>
      </c>
      <c r="F12" s="8">
        <v>2821.73</v>
      </c>
      <c r="G12" s="3">
        <v>138.63999999999999</v>
      </c>
      <c r="H12" s="3">
        <v>678.1</v>
      </c>
      <c r="I12" s="3">
        <f t="shared" si="0"/>
        <v>12636.01</v>
      </c>
      <c r="J12" s="8">
        <v>13805.68</v>
      </c>
      <c r="K12" s="3"/>
      <c r="L12" s="8">
        <f t="shared" si="1"/>
        <v>13805.68</v>
      </c>
      <c r="M12" s="8">
        <f t="shared" si="2"/>
        <v>-1169.67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44029.86</v>
      </c>
      <c r="C19" s="3">
        <f>SUM(C7:C15)</f>
        <v>0</v>
      </c>
      <c r="D19" s="3">
        <f>SUM(D7:D18)</f>
        <v>7091.1999999999989</v>
      </c>
      <c r="E19" s="3">
        <f>SUM(E7:E16)</f>
        <v>554</v>
      </c>
      <c r="F19" s="8">
        <f>SUM(F7:F18)</f>
        <v>18104.32</v>
      </c>
      <c r="G19" s="3">
        <f>SUM(G7:G18)</f>
        <v>831.83999999999992</v>
      </c>
      <c r="H19" s="3">
        <f>SUM(H7:H18)</f>
        <v>4068.6</v>
      </c>
      <c r="I19" s="3">
        <f>SUM(I7:I18)</f>
        <v>74679.819999999992</v>
      </c>
      <c r="J19" s="8">
        <f>SUM(J6:J18)</f>
        <v>65070.96</v>
      </c>
      <c r="K19" s="3">
        <f>SUM(K7:K15)</f>
        <v>0</v>
      </c>
      <c r="L19" s="8">
        <f>SUM(L7:L18)</f>
        <v>65070.96</v>
      </c>
      <c r="M19" s="8">
        <f>I19-J19</f>
        <v>9608.8599999999933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9" max="9" width="9.7109375" customWidth="1"/>
  </cols>
  <sheetData>
    <row r="1" spans="1:13">
      <c r="A1" s="73" t="s">
        <v>216</v>
      </c>
      <c r="B1" s="73"/>
      <c r="C1" s="73"/>
      <c r="D1" s="73"/>
      <c r="E1" s="73"/>
      <c r="F1" s="74" t="s">
        <v>41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874.6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12</v>
      </c>
      <c r="J5" s="16" t="s">
        <v>13</v>
      </c>
      <c r="K5" s="16"/>
      <c r="L5" s="16" t="s">
        <v>42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6909.34</v>
      </c>
      <c r="C7" s="13"/>
      <c r="D7" s="13">
        <v>587.24</v>
      </c>
      <c r="E7" s="13"/>
      <c r="F7" s="18">
        <v>1499.26</v>
      </c>
      <c r="G7" s="13">
        <v>104.5</v>
      </c>
      <c r="H7" s="13">
        <v>638.46</v>
      </c>
      <c r="I7" s="18">
        <f>SUM(B7:H7)</f>
        <v>9738.7999999999993</v>
      </c>
      <c r="J7" s="18">
        <v>8990.31</v>
      </c>
      <c r="K7" s="13"/>
      <c r="L7" s="18">
        <f>J7</f>
        <v>8990.31</v>
      </c>
      <c r="M7" s="18">
        <f>I7-L7</f>
        <v>748.48999999999978</v>
      </c>
    </row>
    <row r="8" spans="1:13">
      <c r="A8" s="13" t="s">
        <v>17</v>
      </c>
      <c r="B8" s="13">
        <v>6909.34</v>
      </c>
      <c r="C8" s="13"/>
      <c r="D8" s="13">
        <v>817.15</v>
      </c>
      <c r="E8" s="13"/>
      <c r="F8" s="18">
        <v>2086.2399999999998</v>
      </c>
      <c r="G8" s="13">
        <v>104.5</v>
      </c>
      <c r="H8" s="13">
        <v>638.46</v>
      </c>
      <c r="I8" s="18">
        <f t="shared" ref="I8:I18" si="0">SUM(B8:H8)</f>
        <v>10555.689999999999</v>
      </c>
      <c r="J8" s="18">
        <v>6459.83</v>
      </c>
      <c r="K8" s="13"/>
      <c r="L8" s="18">
        <f t="shared" ref="L8:L18" si="1">SUM(J8:K8)</f>
        <v>6459.83</v>
      </c>
      <c r="M8" s="18">
        <f>I8-L8</f>
        <v>4095.8599999999988</v>
      </c>
    </row>
    <row r="9" spans="1:13">
      <c r="A9" s="13" t="s">
        <v>18</v>
      </c>
      <c r="B9" s="13">
        <v>6909.34</v>
      </c>
      <c r="C9" s="13"/>
      <c r="D9" s="13">
        <v>720.2</v>
      </c>
      <c r="E9" s="13"/>
      <c r="F9" s="18">
        <v>1838.72</v>
      </c>
      <c r="G9" s="13">
        <v>104.5</v>
      </c>
      <c r="H9" s="13">
        <v>638.46</v>
      </c>
      <c r="I9" s="18">
        <f t="shared" si="0"/>
        <v>10211.220000000001</v>
      </c>
      <c r="J9" s="18">
        <v>8939.5</v>
      </c>
      <c r="K9" s="13"/>
      <c r="L9" s="18">
        <f t="shared" si="1"/>
        <v>8939.5</v>
      </c>
      <c r="M9" s="18">
        <f t="shared" ref="M9:M18" si="2">I9-L9</f>
        <v>1271.7200000000012</v>
      </c>
    </row>
    <row r="10" spans="1:13">
      <c r="A10" s="13" t="s">
        <v>19</v>
      </c>
      <c r="B10" s="13">
        <v>6909.34</v>
      </c>
      <c r="C10" s="13"/>
      <c r="D10" s="13">
        <v>734.05</v>
      </c>
      <c r="E10" s="13"/>
      <c r="F10" s="18">
        <v>1874.08</v>
      </c>
      <c r="G10" s="13">
        <v>104.5</v>
      </c>
      <c r="H10" s="13">
        <v>638.46</v>
      </c>
      <c r="I10" s="18">
        <f t="shared" si="0"/>
        <v>10260.43</v>
      </c>
      <c r="J10" s="18">
        <v>30825.57</v>
      </c>
      <c r="K10" s="13"/>
      <c r="L10" s="18">
        <f t="shared" si="1"/>
        <v>30825.57</v>
      </c>
      <c r="M10" s="18">
        <f t="shared" si="2"/>
        <v>-20565.14</v>
      </c>
    </row>
    <row r="11" spans="1:13">
      <c r="A11" s="13" t="s">
        <v>20</v>
      </c>
      <c r="B11" s="13">
        <v>6909.34</v>
      </c>
      <c r="C11" s="13"/>
      <c r="D11" s="13">
        <v>858.7</v>
      </c>
      <c r="E11" s="13">
        <v>68.56</v>
      </c>
      <c r="F11" s="18">
        <v>2192.3200000000002</v>
      </c>
      <c r="G11" s="13">
        <v>104.5</v>
      </c>
      <c r="H11" s="13">
        <v>638.46</v>
      </c>
      <c r="I11" s="18">
        <f t="shared" si="0"/>
        <v>10771.880000000001</v>
      </c>
      <c r="J11" s="18">
        <v>10895</v>
      </c>
      <c r="K11" s="13"/>
      <c r="L11" s="18">
        <f t="shared" si="1"/>
        <v>10895</v>
      </c>
      <c r="M11" s="18">
        <f t="shared" si="2"/>
        <v>-123.11999999999898</v>
      </c>
    </row>
    <row r="12" spans="1:13">
      <c r="A12" s="13" t="s">
        <v>21</v>
      </c>
      <c r="B12" s="13">
        <v>6909.34</v>
      </c>
      <c r="C12" s="13"/>
      <c r="D12" s="13">
        <v>637.1</v>
      </c>
      <c r="E12" s="13">
        <v>228.54</v>
      </c>
      <c r="F12" s="18">
        <v>1626.56</v>
      </c>
      <c r="G12" s="13">
        <v>104.5</v>
      </c>
      <c r="H12" s="13">
        <v>638.46</v>
      </c>
      <c r="I12" s="18">
        <f t="shared" si="0"/>
        <v>10144.5</v>
      </c>
      <c r="J12" s="18">
        <v>20497.27</v>
      </c>
      <c r="K12" s="13"/>
      <c r="L12" s="18">
        <f t="shared" si="1"/>
        <v>20497.27</v>
      </c>
      <c r="M12" s="18">
        <f t="shared" si="2"/>
        <v>-10352.77</v>
      </c>
    </row>
    <row r="13" spans="1:13">
      <c r="A13" s="13" t="s">
        <v>22</v>
      </c>
      <c r="B13" s="13"/>
      <c r="C13" s="13"/>
      <c r="D13" s="13"/>
      <c r="E13" s="13"/>
      <c r="F13" s="18"/>
      <c r="G13" s="13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3"/>
      <c r="H14" s="13"/>
      <c r="I14" s="18">
        <f t="shared" si="0"/>
        <v>0</v>
      </c>
      <c r="J14" s="18"/>
      <c r="K14" s="13"/>
      <c r="L14" s="18">
        <f t="shared" si="1"/>
        <v>0</v>
      </c>
      <c r="M14" s="18">
        <f>I14-L14</f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3"/>
      <c r="H15" s="13"/>
      <c r="I15" s="18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3"/>
      <c r="H16" s="13"/>
      <c r="I16" s="18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3"/>
      <c r="H17" s="13"/>
      <c r="I17" s="18">
        <f>SUM(B17:H17)</f>
        <v>0</v>
      </c>
      <c r="J17" s="18"/>
      <c r="K17" s="13"/>
      <c r="L17" s="18">
        <f t="shared" si="1"/>
        <v>0</v>
      </c>
      <c r="M17" s="18">
        <f>I17-L17</f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3"/>
      <c r="H18" s="13"/>
      <c r="I18" s="18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41456.039999999994</v>
      </c>
      <c r="C19" s="13">
        <f>SUM(C7:C15)</f>
        <v>0</v>
      </c>
      <c r="D19" s="13">
        <f>SUM(D7:D18)</f>
        <v>4354.4400000000005</v>
      </c>
      <c r="E19" s="13">
        <f>SUM(E7:E15)</f>
        <v>297.10000000000002</v>
      </c>
      <c r="F19" s="13">
        <f>SUM(F7:F18)</f>
        <v>11117.18</v>
      </c>
      <c r="G19" s="13">
        <f>SUM(G7:G18)</f>
        <v>627</v>
      </c>
      <c r="H19" s="13">
        <f>SUM(H7:H18)</f>
        <v>3830.76</v>
      </c>
      <c r="I19" s="18">
        <f>SUM(I7:I18)</f>
        <v>61682.520000000004</v>
      </c>
      <c r="J19" s="13">
        <f>SUM(J6:J18)</f>
        <v>86607.48</v>
      </c>
      <c r="K19" s="13">
        <f>SUM(K7:K15)</f>
        <v>0</v>
      </c>
      <c r="L19" s="13">
        <f>SUM(L7:L18)</f>
        <v>86607.48</v>
      </c>
      <c r="M19" s="18">
        <f>I19-J19</f>
        <v>-24924.959999999992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J13" sqref="J13"/>
    </sheetView>
  </sheetViews>
  <sheetFormatPr defaultRowHeight="15"/>
  <sheetData>
    <row r="1" spans="1:13">
      <c r="A1" s="71" t="s">
        <v>216</v>
      </c>
      <c r="B1" s="71"/>
      <c r="C1" s="71"/>
      <c r="D1" s="71"/>
      <c r="E1" s="71"/>
      <c r="F1" s="71" t="s">
        <v>115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601.4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33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4492.7299999999996</v>
      </c>
      <c r="C7" s="3"/>
      <c r="D7" s="3">
        <v>772.83</v>
      </c>
      <c r="E7" s="3"/>
      <c r="F7" s="8">
        <v>1973.09</v>
      </c>
      <c r="G7" s="3"/>
      <c r="H7" s="3">
        <v>415.15</v>
      </c>
      <c r="I7" s="3">
        <f>SUM(B7:H7)</f>
        <v>7653.7999999999993</v>
      </c>
      <c r="J7" s="8">
        <v>2027</v>
      </c>
      <c r="K7" s="3"/>
      <c r="L7" s="8">
        <f>SUM(J7:K7)</f>
        <v>2027</v>
      </c>
      <c r="M7" s="8">
        <f>I7-L7</f>
        <v>5626.7999999999993</v>
      </c>
    </row>
    <row r="8" spans="1:13">
      <c r="A8" s="3" t="s">
        <v>17</v>
      </c>
      <c r="B8" s="3">
        <v>4492.7299999999996</v>
      </c>
      <c r="C8" s="3"/>
      <c r="D8" s="3">
        <v>1229.8800000000001</v>
      </c>
      <c r="E8" s="3"/>
      <c r="F8" s="3">
        <v>3139.97</v>
      </c>
      <c r="G8" s="9"/>
      <c r="H8" s="3">
        <v>415.15</v>
      </c>
      <c r="I8" s="3">
        <f t="shared" ref="I8:I18" si="0">SUM(B8:H8)</f>
        <v>9277.73</v>
      </c>
      <c r="J8" s="8">
        <v>6601.32</v>
      </c>
      <c r="K8" s="3"/>
      <c r="L8" s="8">
        <f t="shared" ref="L8:L18" si="1">SUM(J8:K8)</f>
        <v>6601.32</v>
      </c>
      <c r="M8" s="8">
        <f t="shared" ref="M8:M18" si="2">I8-L8</f>
        <v>2676.41</v>
      </c>
    </row>
    <row r="9" spans="1:13">
      <c r="A9" s="3" t="s">
        <v>18</v>
      </c>
      <c r="B9" s="3">
        <v>4492.7299999999996</v>
      </c>
      <c r="C9" s="3"/>
      <c r="D9" s="3">
        <v>1326.83</v>
      </c>
      <c r="E9" s="3"/>
      <c r="F9" s="3">
        <v>3387.49</v>
      </c>
      <c r="G9" s="9"/>
      <c r="H9" s="3">
        <v>415.15</v>
      </c>
      <c r="I9" s="3">
        <f t="shared" si="0"/>
        <v>9622.1999999999989</v>
      </c>
      <c r="J9" s="8">
        <v>8488.42</v>
      </c>
      <c r="K9" s="3"/>
      <c r="L9" s="8">
        <f t="shared" si="1"/>
        <v>8488.42</v>
      </c>
      <c r="M9" s="8">
        <f t="shared" si="2"/>
        <v>1133.7799999999988</v>
      </c>
    </row>
    <row r="10" spans="1:13">
      <c r="A10" s="3" t="s">
        <v>19</v>
      </c>
      <c r="B10" s="3">
        <v>4492.7299999999996</v>
      </c>
      <c r="C10" s="3"/>
      <c r="D10" s="3">
        <v>828.23</v>
      </c>
      <c r="E10" s="3"/>
      <c r="F10" s="3">
        <v>2114.5300000000002</v>
      </c>
      <c r="G10" s="9"/>
      <c r="H10" s="3">
        <v>415.15</v>
      </c>
      <c r="I10" s="3">
        <f t="shared" si="0"/>
        <v>7850.6399999999994</v>
      </c>
      <c r="J10" s="8">
        <v>3647.69</v>
      </c>
      <c r="K10" s="3"/>
      <c r="L10" s="8">
        <f t="shared" si="1"/>
        <v>3647.69</v>
      </c>
      <c r="M10" s="8">
        <f t="shared" si="2"/>
        <v>4202.9499999999989</v>
      </c>
    </row>
    <row r="11" spans="1:13">
      <c r="A11" s="3" t="s">
        <v>20</v>
      </c>
      <c r="B11" s="3">
        <v>4492.7299999999996</v>
      </c>
      <c r="C11" s="3"/>
      <c r="D11" s="3">
        <v>440.43</v>
      </c>
      <c r="E11" s="3"/>
      <c r="F11" s="8">
        <v>1124.45</v>
      </c>
      <c r="G11" s="9"/>
      <c r="H11" s="3">
        <v>415.15</v>
      </c>
      <c r="I11" s="3">
        <f t="shared" si="0"/>
        <v>6472.7599999999993</v>
      </c>
      <c r="J11" s="8">
        <v>2762</v>
      </c>
      <c r="K11" s="3"/>
      <c r="L11" s="8">
        <f t="shared" si="1"/>
        <v>2762</v>
      </c>
      <c r="M11" s="8">
        <f t="shared" si="2"/>
        <v>3710.7599999999993</v>
      </c>
    </row>
    <row r="12" spans="1:13">
      <c r="A12" s="3" t="s">
        <v>21</v>
      </c>
      <c r="B12" s="3">
        <v>4492.7299999999996</v>
      </c>
      <c r="C12" s="3"/>
      <c r="D12" s="3">
        <v>1063.68</v>
      </c>
      <c r="E12" s="3"/>
      <c r="F12" s="8">
        <v>2715.65</v>
      </c>
      <c r="G12" s="9"/>
      <c r="H12" s="3">
        <v>415.15</v>
      </c>
      <c r="I12" s="3">
        <f t="shared" si="0"/>
        <v>8687.2099999999991</v>
      </c>
      <c r="J12" s="8">
        <v>6978.95</v>
      </c>
      <c r="K12" s="3"/>
      <c r="L12" s="8">
        <f t="shared" si="1"/>
        <v>6978.95</v>
      </c>
      <c r="M12" s="8">
        <f t="shared" si="2"/>
        <v>1708.2599999999993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26956.379999999997</v>
      </c>
      <c r="C19" s="3">
        <f t="shared" ref="C19:K19" si="3">SUM(C7:C13)</f>
        <v>0</v>
      </c>
      <c r="D19" s="3">
        <f>SUM(D7:D18)</f>
        <v>5661.880000000001</v>
      </c>
      <c r="E19" s="3">
        <f t="shared" si="3"/>
        <v>0</v>
      </c>
      <c r="F19" s="8">
        <f>SUM(F7:F18)</f>
        <v>14455.18</v>
      </c>
      <c r="G19" s="3">
        <f t="shared" si="3"/>
        <v>0</v>
      </c>
      <c r="H19" s="3">
        <f>SUM(H7:H18)</f>
        <v>2490.9</v>
      </c>
      <c r="I19" s="3">
        <f>SUM(I7:I18)</f>
        <v>49564.34</v>
      </c>
      <c r="J19" s="8">
        <f>SUM(J6:J18)</f>
        <v>30505.379999999997</v>
      </c>
      <c r="K19" s="3">
        <f t="shared" si="3"/>
        <v>0</v>
      </c>
      <c r="L19" s="3">
        <f>SUM(L7:L18)</f>
        <v>30505.379999999997</v>
      </c>
      <c r="M19" s="8">
        <f>I19-J19</f>
        <v>19058.96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3" sqref="J13"/>
    </sheetView>
  </sheetViews>
  <sheetFormatPr defaultRowHeight="15"/>
  <sheetData>
    <row r="1" spans="1:13">
      <c r="A1" s="71" t="s">
        <v>216</v>
      </c>
      <c r="B1" s="71"/>
      <c r="C1" s="71"/>
      <c r="D1" s="71"/>
      <c r="E1" s="71"/>
      <c r="F1" s="71" t="s">
        <v>117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416.2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97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3287.98</v>
      </c>
      <c r="C7" s="3"/>
      <c r="D7" s="3">
        <v>520.76</v>
      </c>
      <c r="E7" s="3"/>
      <c r="F7" s="8">
        <v>1329.54</v>
      </c>
      <c r="G7" s="3"/>
      <c r="H7" s="3">
        <v>303.83</v>
      </c>
      <c r="I7" s="3">
        <f>SUM(B7:H7)</f>
        <v>5442.11</v>
      </c>
      <c r="J7" s="8">
        <v>3479.02</v>
      </c>
      <c r="K7" s="3"/>
      <c r="L7" s="8">
        <f>SUM(J7:K7)</f>
        <v>3479.02</v>
      </c>
      <c r="M7" s="8">
        <f>I7-L7</f>
        <v>1963.0899999999997</v>
      </c>
    </row>
    <row r="8" spans="1:13">
      <c r="A8" s="3" t="s">
        <v>17</v>
      </c>
      <c r="B8" s="3">
        <v>3287.98</v>
      </c>
      <c r="C8" s="3"/>
      <c r="D8" s="3">
        <v>686.96</v>
      </c>
      <c r="E8" s="3"/>
      <c r="F8" s="3">
        <v>1753.86</v>
      </c>
      <c r="G8" s="9"/>
      <c r="H8" s="3">
        <v>303.83</v>
      </c>
      <c r="I8" s="3">
        <f t="shared" ref="I8:I18" si="0">SUM(B8:H8)</f>
        <v>6032.63</v>
      </c>
      <c r="J8" s="8">
        <v>5087.3999999999996</v>
      </c>
      <c r="K8" s="3"/>
      <c r="L8" s="8">
        <f t="shared" ref="L8:L18" si="1">SUM(J8:K8)</f>
        <v>5087.3999999999996</v>
      </c>
      <c r="M8" s="8">
        <f t="shared" ref="M8:M18" si="2">I8-L8</f>
        <v>945.23000000000047</v>
      </c>
    </row>
    <row r="9" spans="1:13">
      <c r="A9" s="3" t="s">
        <v>18</v>
      </c>
      <c r="B9" s="3">
        <v>3287.98</v>
      </c>
      <c r="C9" s="3"/>
      <c r="D9" s="3">
        <v>493.06</v>
      </c>
      <c r="E9" s="3"/>
      <c r="F9" s="3">
        <v>1258.82</v>
      </c>
      <c r="G9" s="9"/>
      <c r="H9" s="3">
        <v>303.83</v>
      </c>
      <c r="I9" s="3">
        <f t="shared" si="0"/>
        <v>5343.69</v>
      </c>
      <c r="J9" s="8">
        <v>1560</v>
      </c>
      <c r="K9" s="3"/>
      <c r="L9" s="8">
        <f t="shared" si="1"/>
        <v>1560</v>
      </c>
      <c r="M9" s="8">
        <f t="shared" si="2"/>
        <v>3783.6899999999996</v>
      </c>
    </row>
    <row r="10" spans="1:13">
      <c r="A10" s="3" t="s">
        <v>19</v>
      </c>
      <c r="B10" s="3">
        <v>3287.98</v>
      </c>
      <c r="C10" s="3"/>
      <c r="D10" s="3">
        <v>437.66</v>
      </c>
      <c r="E10" s="3"/>
      <c r="F10" s="3">
        <v>1117.3800000000001</v>
      </c>
      <c r="G10" s="9"/>
      <c r="H10" s="3">
        <v>303.83</v>
      </c>
      <c r="I10" s="3">
        <f t="shared" si="0"/>
        <v>5146.8500000000004</v>
      </c>
      <c r="J10" s="8">
        <v>7183.45</v>
      </c>
      <c r="K10" s="3"/>
      <c r="L10" s="8">
        <f t="shared" si="1"/>
        <v>7183.45</v>
      </c>
      <c r="M10" s="8">
        <f t="shared" si="2"/>
        <v>-2036.5999999999995</v>
      </c>
    </row>
    <row r="11" spans="1:13">
      <c r="A11" s="3" t="s">
        <v>20</v>
      </c>
      <c r="B11" s="3">
        <v>3287.98</v>
      </c>
      <c r="C11" s="3"/>
      <c r="D11" s="3">
        <v>590.01</v>
      </c>
      <c r="E11" s="3"/>
      <c r="F11" s="8">
        <v>1506.34</v>
      </c>
      <c r="G11" s="9"/>
      <c r="H11" s="3">
        <v>303.83</v>
      </c>
      <c r="I11" s="3">
        <f t="shared" si="0"/>
        <v>5688.16</v>
      </c>
      <c r="J11" s="8">
        <v>2714</v>
      </c>
      <c r="K11" s="3"/>
      <c r="L11" s="8">
        <f t="shared" si="1"/>
        <v>2714</v>
      </c>
      <c r="M11" s="8">
        <f t="shared" si="2"/>
        <v>2974.16</v>
      </c>
    </row>
    <row r="12" spans="1:13">
      <c r="A12" s="3" t="s">
        <v>21</v>
      </c>
      <c r="B12" s="3">
        <v>3287.98</v>
      </c>
      <c r="C12" s="3"/>
      <c r="D12" s="3">
        <v>603.86</v>
      </c>
      <c r="E12" s="3">
        <v>69.25</v>
      </c>
      <c r="F12" s="8">
        <v>1541.7</v>
      </c>
      <c r="G12" s="9"/>
      <c r="H12" s="3">
        <v>303.83</v>
      </c>
      <c r="I12" s="3">
        <f t="shared" si="0"/>
        <v>5806.62</v>
      </c>
      <c r="J12" s="8">
        <v>5093.5</v>
      </c>
      <c r="K12" s="3"/>
      <c r="L12" s="8">
        <f t="shared" si="1"/>
        <v>5093.5</v>
      </c>
      <c r="M12" s="8">
        <f t="shared" si="2"/>
        <v>713.11999999999989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</row>
    <row r="19" spans="1:13">
      <c r="A19" s="10" t="s">
        <v>28</v>
      </c>
      <c r="B19" s="3">
        <f>SUM(B7:B18)</f>
        <v>19727.88</v>
      </c>
      <c r="C19" s="3">
        <f t="shared" ref="C19:K19" si="3">SUM(C7:C15)</f>
        <v>0</v>
      </c>
      <c r="D19" s="3">
        <f>SUM(D7:D18)</f>
        <v>3332.31</v>
      </c>
      <c r="E19" s="3">
        <f t="shared" si="3"/>
        <v>69.25</v>
      </c>
      <c r="F19" s="8">
        <f>SUM(F7:F18)</f>
        <v>8507.64</v>
      </c>
      <c r="G19" s="3">
        <f t="shared" si="3"/>
        <v>0</v>
      </c>
      <c r="H19" s="3">
        <f>SUM(H7:H18)</f>
        <v>1822.9799999999998</v>
      </c>
      <c r="I19" s="3">
        <f>SUM(I7:I18)</f>
        <v>33460.06</v>
      </c>
      <c r="J19" s="8">
        <f>SUM(J6:J18)</f>
        <v>25117.37</v>
      </c>
      <c r="K19" s="3">
        <f t="shared" si="3"/>
        <v>0</v>
      </c>
      <c r="L19" s="3">
        <f>SUM(L7:L18)</f>
        <v>25117.37</v>
      </c>
      <c r="M19" s="8">
        <f>I19-J19</f>
        <v>8342.6899999999987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13" sqref="J13"/>
    </sheetView>
  </sheetViews>
  <sheetFormatPr defaultRowHeight="15"/>
  <cols>
    <col min="10" max="10" width="10.85546875" customWidth="1"/>
    <col min="12" max="12" width="10.140625" customWidth="1"/>
    <col min="13" max="13" width="9.5703125" bestFit="1" customWidth="1"/>
  </cols>
  <sheetData>
    <row r="1" spans="1:13">
      <c r="A1" s="71" t="s">
        <v>216</v>
      </c>
      <c r="B1" s="71"/>
      <c r="C1" s="71"/>
      <c r="D1" s="71"/>
      <c r="E1" s="71"/>
      <c r="F1" s="71" t="s">
        <v>118</v>
      </c>
      <c r="G1" s="71"/>
      <c r="H1" s="7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1</v>
      </c>
      <c r="B3" s="2"/>
      <c r="C3" s="2" t="s">
        <v>2</v>
      </c>
      <c r="D3" s="2">
        <v>866.8</v>
      </c>
      <c r="E3" s="3" t="s">
        <v>3</v>
      </c>
      <c r="F3" s="2"/>
      <c r="G3" s="71"/>
      <c r="H3" s="7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119</v>
      </c>
      <c r="J5" s="6" t="s">
        <v>13</v>
      </c>
      <c r="K5" s="6"/>
      <c r="L5" s="6" t="s">
        <v>33</v>
      </c>
      <c r="M5" s="7" t="s">
        <v>15</v>
      </c>
    </row>
    <row r="6" spans="1:13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>
      <c r="A7" s="3" t="s">
        <v>16</v>
      </c>
      <c r="B7" s="3">
        <v>6847.72</v>
      </c>
      <c r="C7" s="3"/>
      <c r="D7" s="3">
        <v>1637.07</v>
      </c>
      <c r="E7" s="3"/>
      <c r="F7" s="8">
        <v>4179.55</v>
      </c>
      <c r="G7" s="3">
        <v>93.86</v>
      </c>
      <c r="H7" s="3">
        <v>632.76</v>
      </c>
      <c r="I7" s="3">
        <f>SUM(B7:H7)</f>
        <v>13390.960000000001</v>
      </c>
      <c r="J7" s="8">
        <v>5099.1899999999996</v>
      </c>
      <c r="K7" s="3"/>
      <c r="L7" s="8">
        <f>SUM(J7:K7)</f>
        <v>5099.1899999999996</v>
      </c>
      <c r="M7" s="8">
        <f t="shared" ref="M7:M18" si="0">I7-L7</f>
        <v>8291.77</v>
      </c>
    </row>
    <row r="8" spans="1:13">
      <c r="A8" s="3" t="s">
        <v>17</v>
      </c>
      <c r="B8" s="3">
        <v>6847.72</v>
      </c>
      <c r="C8" s="3"/>
      <c r="D8" s="3">
        <v>1526.27</v>
      </c>
      <c r="E8" s="3"/>
      <c r="F8" s="3">
        <v>3896.67</v>
      </c>
      <c r="G8" s="3">
        <v>93.86</v>
      </c>
      <c r="H8" s="3">
        <v>632.76</v>
      </c>
      <c r="I8" s="3">
        <f t="shared" ref="I8:I18" si="1">SUM(B8:H8)</f>
        <v>12997.28</v>
      </c>
      <c r="J8" s="8">
        <v>5391.28</v>
      </c>
      <c r="K8" s="3"/>
      <c r="L8" s="8">
        <f t="shared" ref="L8:L13" si="2">SUM(J8:K8)</f>
        <v>5391.28</v>
      </c>
      <c r="M8" s="8">
        <f t="shared" si="0"/>
        <v>7606.0000000000009</v>
      </c>
    </row>
    <row r="9" spans="1:13">
      <c r="A9" s="3" t="s">
        <v>18</v>
      </c>
      <c r="B9" s="3">
        <v>6847.72</v>
      </c>
      <c r="C9" s="3"/>
      <c r="D9" s="3">
        <v>1706.32</v>
      </c>
      <c r="E9" s="3"/>
      <c r="F9" s="3">
        <v>4356.3500000000004</v>
      </c>
      <c r="G9" s="3">
        <v>93.86</v>
      </c>
      <c r="H9" s="3">
        <v>632.76</v>
      </c>
      <c r="I9" s="3">
        <f t="shared" si="1"/>
        <v>13637.010000000002</v>
      </c>
      <c r="J9" s="8">
        <v>7616.74</v>
      </c>
      <c r="K9" s="3"/>
      <c r="L9" s="8">
        <f t="shared" si="2"/>
        <v>7616.74</v>
      </c>
      <c r="M9" s="8">
        <f t="shared" si="0"/>
        <v>6020.2700000000023</v>
      </c>
    </row>
    <row r="10" spans="1:13">
      <c r="A10" s="3" t="s">
        <v>19</v>
      </c>
      <c r="B10" s="3">
        <v>6847.72</v>
      </c>
      <c r="C10" s="3"/>
      <c r="D10" s="3">
        <v>1595.52</v>
      </c>
      <c r="E10" s="3"/>
      <c r="F10" s="3">
        <v>4073.47</v>
      </c>
      <c r="G10" s="3">
        <v>93.86</v>
      </c>
      <c r="H10" s="3">
        <v>632.76</v>
      </c>
      <c r="I10" s="3">
        <f t="shared" si="1"/>
        <v>13243.33</v>
      </c>
      <c r="J10" s="8">
        <v>11753</v>
      </c>
      <c r="K10" s="3"/>
      <c r="L10" s="8">
        <f t="shared" si="2"/>
        <v>11753</v>
      </c>
      <c r="M10" s="8">
        <f t="shared" si="0"/>
        <v>1490.33</v>
      </c>
    </row>
    <row r="11" spans="1:13">
      <c r="A11" s="3" t="s">
        <v>20</v>
      </c>
      <c r="B11" s="3">
        <v>6847.72</v>
      </c>
      <c r="C11" s="3"/>
      <c r="D11" s="3">
        <v>2800.47</v>
      </c>
      <c r="E11" s="3">
        <v>569.04999999999995</v>
      </c>
      <c r="F11" s="8">
        <v>7149.79</v>
      </c>
      <c r="G11" s="3">
        <v>93.86</v>
      </c>
      <c r="H11" s="3">
        <v>632.76</v>
      </c>
      <c r="I11" s="3">
        <f t="shared" si="1"/>
        <v>18093.649999999998</v>
      </c>
      <c r="J11" s="8">
        <v>12792.56</v>
      </c>
      <c r="K11" s="3"/>
      <c r="L11" s="8">
        <f t="shared" si="2"/>
        <v>12792.56</v>
      </c>
      <c r="M11" s="8">
        <f t="shared" si="0"/>
        <v>5301.0899999999983</v>
      </c>
    </row>
    <row r="12" spans="1:13">
      <c r="A12" s="3" t="s">
        <v>21</v>
      </c>
      <c r="B12" s="3">
        <v>6847.72</v>
      </c>
      <c r="C12" s="3"/>
      <c r="D12" s="3">
        <v>1692.47</v>
      </c>
      <c r="E12" s="3">
        <v>802.98</v>
      </c>
      <c r="F12" s="8">
        <v>4320.99</v>
      </c>
      <c r="G12" s="3">
        <v>93.86</v>
      </c>
      <c r="H12" s="3">
        <v>632.76</v>
      </c>
      <c r="I12" s="3">
        <f t="shared" si="1"/>
        <v>14390.78</v>
      </c>
      <c r="J12" s="8">
        <v>6296.65</v>
      </c>
      <c r="K12" s="3"/>
      <c r="L12" s="8">
        <f t="shared" si="2"/>
        <v>6296.65</v>
      </c>
      <c r="M12" s="8">
        <f t="shared" si="0"/>
        <v>8094.130000000001</v>
      </c>
    </row>
    <row r="13" spans="1:13">
      <c r="A13" s="3" t="s">
        <v>22</v>
      </c>
      <c r="B13" s="3"/>
      <c r="C13" s="3"/>
      <c r="D13" s="3"/>
      <c r="E13" s="3"/>
      <c r="F13" s="8"/>
      <c r="G13" s="9"/>
      <c r="H13" s="3"/>
      <c r="I13" s="3">
        <f t="shared" si="1"/>
        <v>0</v>
      </c>
      <c r="J13" s="28"/>
      <c r="K13" s="3"/>
      <c r="L13" s="8">
        <f t="shared" si="2"/>
        <v>0</v>
      </c>
      <c r="M13" s="8">
        <f t="shared" si="0"/>
        <v>0</v>
      </c>
    </row>
    <row r="14" spans="1:13">
      <c r="A14" s="3" t="s">
        <v>23</v>
      </c>
      <c r="B14" s="3"/>
      <c r="C14" s="3"/>
      <c r="D14" s="3"/>
      <c r="E14" s="3"/>
      <c r="F14" s="8"/>
      <c r="G14" s="9"/>
      <c r="H14" s="3"/>
      <c r="I14" s="3">
        <f t="shared" si="1"/>
        <v>0</v>
      </c>
      <c r="J14" s="8"/>
      <c r="K14" s="3"/>
      <c r="L14" s="8">
        <f>SUM(J14:K14)</f>
        <v>0</v>
      </c>
      <c r="M14" s="8">
        <f t="shared" si="0"/>
        <v>0</v>
      </c>
    </row>
    <row r="15" spans="1:13">
      <c r="A15" s="3" t="s">
        <v>24</v>
      </c>
      <c r="B15" s="3"/>
      <c r="C15" s="3"/>
      <c r="D15" s="3"/>
      <c r="E15" s="3"/>
      <c r="F15" s="8"/>
      <c r="G15" s="9"/>
      <c r="H15" s="3"/>
      <c r="I15" s="3">
        <f t="shared" si="1"/>
        <v>0</v>
      </c>
      <c r="J15" s="8"/>
      <c r="K15" s="3"/>
      <c r="L15" s="8">
        <f>SUM(J15:K15)</f>
        <v>0</v>
      </c>
      <c r="M15" s="8">
        <f t="shared" si="0"/>
        <v>0</v>
      </c>
    </row>
    <row r="16" spans="1:13">
      <c r="A16" s="3" t="s">
        <v>25</v>
      </c>
      <c r="B16" s="3"/>
      <c r="C16" s="3"/>
      <c r="D16" s="3"/>
      <c r="E16" s="3"/>
      <c r="F16" s="8"/>
      <c r="G16" s="9"/>
      <c r="H16" s="3"/>
      <c r="I16" s="3">
        <f t="shared" si="1"/>
        <v>0</v>
      </c>
      <c r="J16" s="8"/>
      <c r="K16" s="3"/>
      <c r="L16" s="8">
        <f>SUM(J16:K16)</f>
        <v>0</v>
      </c>
      <c r="M16" s="8">
        <f t="shared" si="0"/>
        <v>0</v>
      </c>
    </row>
    <row r="17" spans="1:13">
      <c r="A17" s="3" t="s">
        <v>26</v>
      </c>
      <c r="B17" s="3"/>
      <c r="C17" s="3"/>
      <c r="D17" s="3"/>
      <c r="E17" s="3"/>
      <c r="F17" s="8"/>
      <c r="G17" s="9"/>
      <c r="H17" s="3"/>
      <c r="I17" s="3">
        <f t="shared" si="1"/>
        <v>0</v>
      </c>
      <c r="J17" s="8"/>
      <c r="K17" s="3"/>
      <c r="L17" s="8">
        <f>SUM(J17:K17)</f>
        <v>0</v>
      </c>
      <c r="M17" s="8">
        <f t="shared" si="0"/>
        <v>0</v>
      </c>
    </row>
    <row r="18" spans="1:13">
      <c r="A18" s="3" t="s">
        <v>27</v>
      </c>
      <c r="B18" s="3"/>
      <c r="C18" s="3"/>
      <c r="D18" s="3"/>
      <c r="E18" s="3"/>
      <c r="F18" s="8"/>
      <c r="G18" s="9"/>
      <c r="H18" s="3"/>
      <c r="I18" s="3">
        <f t="shared" si="1"/>
        <v>0</v>
      </c>
      <c r="J18" s="8"/>
      <c r="K18" s="3"/>
      <c r="L18" s="8">
        <f>SUM(J18:K18)</f>
        <v>0</v>
      </c>
      <c r="M18" s="8">
        <f t="shared" si="0"/>
        <v>0</v>
      </c>
    </row>
    <row r="19" spans="1:13">
      <c r="A19" s="10" t="s">
        <v>28</v>
      </c>
      <c r="B19" s="3">
        <f>SUM(B7:B18)</f>
        <v>41086.32</v>
      </c>
      <c r="C19" s="3">
        <f>SUM(C7:C15)</f>
        <v>0</v>
      </c>
      <c r="D19" s="3">
        <f>SUM(D7:D18)</f>
        <v>10958.119999999999</v>
      </c>
      <c r="E19" s="3">
        <f>SUM(E7:E15)</f>
        <v>1372.03</v>
      </c>
      <c r="F19" s="8">
        <f>SUM(F7:F18)</f>
        <v>27976.82</v>
      </c>
      <c r="G19" s="9">
        <f>SUM(G7:G18)</f>
        <v>563.16</v>
      </c>
      <c r="H19" s="3">
        <f>SUM(H7:H18)</f>
        <v>3796.5600000000004</v>
      </c>
      <c r="I19" s="3">
        <f>SUM(I7:I18)</f>
        <v>85753.01</v>
      </c>
      <c r="J19" s="8">
        <f>SUM(J6:J18)</f>
        <v>48949.42</v>
      </c>
      <c r="K19" s="3">
        <f>SUM(K7:K15)</f>
        <v>0</v>
      </c>
      <c r="L19" s="8">
        <f>SUM(L7:L18)</f>
        <v>48949.42</v>
      </c>
      <c r="M19" s="8">
        <f>I19-J19</f>
        <v>36803.589999999997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J13" sqref="J13"/>
    </sheetView>
  </sheetViews>
  <sheetFormatPr defaultRowHeight="15"/>
  <sheetData>
    <row r="1" spans="1:14">
      <c r="A1" s="71" t="s">
        <v>216</v>
      </c>
      <c r="B1" s="71"/>
      <c r="C1" s="71"/>
      <c r="D1" s="71"/>
      <c r="E1" s="71"/>
      <c r="F1" s="71" t="s">
        <v>120</v>
      </c>
      <c r="G1" s="71"/>
      <c r="H1" s="7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/>
      <c r="C3" s="2" t="s">
        <v>2</v>
      </c>
      <c r="D3" s="2">
        <v>557.6</v>
      </c>
      <c r="E3" s="3" t="s">
        <v>3</v>
      </c>
      <c r="F3" s="2"/>
      <c r="G3" s="71"/>
      <c r="H3" s="71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14</v>
      </c>
      <c r="M5" s="7" t="s">
        <v>15</v>
      </c>
      <c r="N5" s="1"/>
    </row>
    <row r="6" spans="1:14">
      <c r="A6" s="4"/>
      <c r="B6" s="62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1"/>
    </row>
    <row r="7" spans="1:14">
      <c r="A7" s="3" t="s">
        <v>16</v>
      </c>
      <c r="B7">
        <v>4405.04</v>
      </c>
      <c r="C7" s="3"/>
      <c r="D7" s="3">
        <v>448.74</v>
      </c>
      <c r="E7" s="3"/>
      <c r="F7" s="8">
        <v>1145.6600000000001</v>
      </c>
      <c r="G7" s="3">
        <v>111.52</v>
      </c>
      <c r="H7" s="3">
        <v>407.05</v>
      </c>
      <c r="I7" s="3">
        <f>SUM(B7:H7)</f>
        <v>6518.01</v>
      </c>
      <c r="J7" s="8">
        <v>3686.98</v>
      </c>
      <c r="K7" s="3"/>
      <c r="L7" s="8">
        <f>SUM(J7:K7)</f>
        <v>3686.98</v>
      </c>
      <c r="M7" s="8">
        <f>I7-L7</f>
        <v>2831.03</v>
      </c>
      <c r="N7" s="1"/>
    </row>
    <row r="8" spans="1:14">
      <c r="A8" s="3" t="s">
        <v>17</v>
      </c>
      <c r="B8">
        <v>4405.04</v>
      </c>
      <c r="C8" s="3"/>
      <c r="D8" s="3">
        <v>711.89</v>
      </c>
      <c r="E8" s="3"/>
      <c r="F8" s="3">
        <v>1817.5</v>
      </c>
      <c r="G8" s="3">
        <v>111.52</v>
      </c>
      <c r="H8" s="3">
        <v>407.05</v>
      </c>
      <c r="I8" s="3">
        <f>SUM(B8:H8)</f>
        <v>7453.0000000000009</v>
      </c>
      <c r="J8" s="8">
        <v>5818.5</v>
      </c>
      <c r="K8" s="3"/>
      <c r="L8" s="8">
        <f t="shared" ref="L8:L18" si="0">SUM(J8:K8)</f>
        <v>5818.5</v>
      </c>
      <c r="M8" s="8">
        <f t="shared" ref="M8:M18" si="1">I8-L8</f>
        <v>1634.5000000000009</v>
      </c>
      <c r="N8" s="1"/>
    </row>
    <row r="9" spans="1:14">
      <c r="A9" s="3" t="s">
        <v>18</v>
      </c>
      <c r="B9">
        <v>4405.04</v>
      </c>
      <c r="C9" s="3"/>
      <c r="D9" s="3">
        <v>628.79</v>
      </c>
      <c r="E9" s="3"/>
      <c r="F9" s="3">
        <v>1605.34</v>
      </c>
      <c r="G9" s="3">
        <v>111.52</v>
      </c>
      <c r="H9" s="3">
        <v>407.05</v>
      </c>
      <c r="I9" s="3">
        <f t="shared" ref="I9:I18" si="2">SUM(B9:H9)</f>
        <v>7157.7400000000007</v>
      </c>
      <c r="J9" s="8">
        <v>5764.96</v>
      </c>
      <c r="K9" s="3"/>
      <c r="L9" s="8">
        <f t="shared" si="0"/>
        <v>5764.96</v>
      </c>
      <c r="M9" s="8">
        <f t="shared" si="1"/>
        <v>1392.7800000000007</v>
      </c>
      <c r="N9" s="1"/>
    </row>
    <row r="10" spans="1:14">
      <c r="A10" s="3" t="s">
        <v>19</v>
      </c>
      <c r="B10">
        <v>4405.04</v>
      </c>
      <c r="C10" s="3"/>
      <c r="D10" s="3">
        <v>1321.29</v>
      </c>
      <c r="E10" s="3"/>
      <c r="F10" s="3">
        <v>3373.34</v>
      </c>
      <c r="G10" s="3">
        <v>111.52</v>
      </c>
      <c r="H10" s="3">
        <v>407.05</v>
      </c>
      <c r="I10" s="3">
        <f t="shared" si="2"/>
        <v>9618.24</v>
      </c>
      <c r="J10" s="8">
        <v>13142.36</v>
      </c>
      <c r="K10" s="3"/>
      <c r="L10" s="8">
        <f t="shared" si="0"/>
        <v>13142.36</v>
      </c>
      <c r="M10" s="8">
        <f t="shared" si="1"/>
        <v>-3524.1200000000008</v>
      </c>
      <c r="N10" s="1"/>
    </row>
    <row r="11" spans="1:14">
      <c r="A11" s="3" t="s">
        <v>20</v>
      </c>
      <c r="B11">
        <v>4405.04</v>
      </c>
      <c r="C11" s="3"/>
      <c r="D11" s="3">
        <v>628.79</v>
      </c>
      <c r="E11" s="3">
        <v>297.08999999999997</v>
      </c>
      <c r="F11" s="8">
        <v>1605.34</v>
      </c>
      <c r="G11" s="3">
        <v>111.52</v>
      </c>
      <c r="H11" s="3">
        <v>407.05</v>
      </c>
      <c r="I11" s="3">
        <f t="shared" si="2"/>
        <v>7454.8300000000008</v>
      </c>
      <c r="J11" s="8">
        <v>6647.91</v>
      </c>
      <c r="K11" s="3"/>
      <c r="L11" s="8">
        <f t="shared" si="0"/>
        <v>6647.91</v>
      </c>
      <c r="M11" s="8">
        <f t="shared" si="1"/>
        <v>806.92000000000098</v>
      </c>
      <c r="N11" s="1"/>
    </row>
    <row r="12" spans="1:14">
      <c r="A12" s="3" t="s">
        <v>21</v>
      </c>
      <c r="B12">
        <v>4405.04</v>
      </c>
      <c r="C12" s="3"/>
      <c r="D12" s="3">
        <v>878.09</v>
      </c>
      <c r="E12" s="3">
        <v>525.62</v>
      </c>
      <c r="F12" s="8">
        <v>2241.8200000000002</v>
      </c>
      <c r="G12" s="3">
        <v>111.52</v>
      </c>
      <c r="H12" s="3">
        <v>407.05</v>
      </c>
      <c r="I12" s="3">
        <f t="shared" si="2"/>
        <v>8569.14</v>
      </c>
      <c r="J12" s="8">
        <v>8583</v>
      </c>
      <c r="K12" s="3"/>
      <c r="L12" s="8">
        <f t="shared" si="0"/>
        <v>8583</v>
      </c>
      <c r="M12" s="8">
        <f t="shared" si="1"/>
        <v>-13.860000000000582</v>
      </c>
      <c r="N12" s="1"/>
    </row>
    <row r="13" spans="1:14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2"/>
        <v>0</v>
      </c>
      <c r="J13" s="8"/>
      <c r="K13" s="3"/>
      <c r="L13" s="8">
        <f t="shared" si="0"/>
        <v>0</v>
      </c>
      <c r="M13" s="8">
        <f t="shared" si="1"/>
        <v>0</v>
      </c>
      <c r="N13" s="1"/>
    </row>
    <row r="14" spans="1:14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2"/>
        <v>0</v>
      </c>
      <c r="J14" s="8"/>
      <c r="K14" s="3"/>
      <c r="L14" s="8">
        <f t="shared" si="0"/>
        <v>0</v>
      </c>
      <c r="M14" s="8">
        <f t="shared" si="1"/>
        <v>0</v>
      </c>
      <c r="N14" s="1"/>
    </row>
    <row r="15" spans="1:14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2"/>
        <v>0</v>
      </c>
      <c r="J15" s="8"/>
      <c r="K15" s="3"/>
      <c r="L15" s="8">
        <f t="shared" si="0"/>
        <v>0</v>
      </c>
      <c r="M15" s="8">
        <f t="shared" si="1"/>
        <v>0</v>
      </c>
      <c r="N15" s="1"/>
    </row>
    <row r="16" spans="1:14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2"/>
        <v>0</v>
      </c>
      <c r="J16" s="8"/>
      <c r="K16" s="3"/>
      <c r="L16" s="8">
        <f t="shared" si="0"/>
        <v>0</v>
      </c>
      <c r="M16" s="8">
        <f t="shared" si="1"/>
        <v>0</v>
      </c>
      <c r="N16" s="1"/>
    </row>
    <row r="17" spans="1:14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2"/>
        <v>0</v>
      </c>
      <c r="J17" s="8"/>
      <c r="K17" s="3"/>
      <c r="L17" s="8">
        <f t="shared" si="0"/>
        <v>0</v>
      </c>
      <c r="M17" s="8">
        <f t="shared" si="1"/>
        <v>0</v>
      </c>
      <c r="N17" s="1"/>
    </row>
    <row r="18" spans="1:14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2"/>
        <v>0</v>
      </c>
      <c r="J18" s="8"/>
      <c r="K18" s="3"/>
      <c r="L18" s="8">
        <f t="shared" si="0"/>
        <v>0</v>
      </c>
      <c r="M18" s="8">
        <f t="shared" si="1"/>
        <v>0</v>
      </c>
      <c r="N18" s="1"/>
    </row>
    <row r="19" spans="1:14">
      <c r="A19" s="10" t="s">
        <v>28</v>
      </c>
      <c r="B19" s="3">
        <f>SUM(B7:B18)</f>
        <v>26430.240000000002</v>
      </c>
      <c r="C19" s="3">
        <f>SUM(C7:C15)</f>
        <v>0</v>
      </c>
      <c r="D19" s="3">
        <f>SUM(D7:D18)</f>
        <v>4617.59</v>
      </c>
      <c r="E19" s="3">
        <f>SUM(E7:E16)</f>
        <v>822.71</v>
      </c>
      <c r="F19" s="8">
        <f>SUM(F7:F18)</f>
        <v>11789</v>
      </c>
      <c r="G19" s="3">
        <f>SUM(G7:G18)</f>
        <v>669.12</v>
      </c>
      <c r="H19" s="3">
        <f>SUM(H7:H18)</f>
        <v>2442.3000000000002</v>
      </c>
      <c r="I19" s="3">
        <f>SUM(I7:I18)</f>
        <v>46770.960000000006</v>
      </c>
      <c r="J19" s="3">
        <f>SUM(J6:J18)</f>
        <v>43643.71</v>
      </c>
      <c r="K19" s="3">
        <f>SUM(K7:K15)</f>
        <v>0</v>
      </c>
      <c r="L19" s="3">
        <f>SUM(L7:L18)</f>
        <v>43643.71</v>
      </c>
      <c r="M19" s="3">
        <f>I19-J19</f>
        <v>3127.2500000000073</v>
      </c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J13" sqref="J13"/>
    </sheetView>
  </sheetViews>
  <sheetFormatPr defaultRowHeight="15"/>
  <cols>
    <col min="10" max="10" width="9.85546875" customWidth="1"/>
    <col min="12" max="12" width="9.7109375" customWidth="1"/>
  </cols>
  <sheetData>
    <row r="1" spans="1:14">
      <c r="A1" s="71" t="s">
        <v>216</v>
      </c>
      <c r="B1" s="71"/>
      <c r="C1" s="71"/>
      <c r="D1" s="71"/>
      <c r="E1" s="71"/>
      <c r="F1" s="71" t="s">
        <v>121</v>
      </c>
      <c r="G1" s="71"/>
      <c r="H1" s="7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/>
      <c r="C3" s="2" t="s">
        <v>2</v>
      </c>
      <c r="D3" s="2">
        <v>860.1</v>
      </c>
      <c r="E3" s="3" t="s">
        <v>3</v>
      </c>
      <c r="F3" s="2"/>
      <c r="G3" s="71"/>
      <c r="H3" s="71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4</v>
      </c>
      <c r="B5" s="5" t="s">
        <v>122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</v>
      </c>
      <c r="J5" s="6" t="s">
        <v>13</v>
      </c>
      <c r="K5" s="6"/>
      <c r="L5" s="6" t="s">
        <v>33</v>
      </c>
      <c r="M5" s="7" t="s">
        <v>15</v>
      </c>
      <c r="N5" s="1"/>
    </row>
    <row r="6" spans="1:14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1"/>
    </row>
    <row r="7" spans="1:14">
      <c r="A7" s="3" t="s">
        <v>16</v>
      </c>
      <c r="B7" s="3">
        <v>6794.79</v>
      </c>
      <c r="C7" s="3"/>
      <c r="D7" s="26">
        <v>1188.33</v>
      </c>
      <c r="E7" s="3"/>
      <c r="F7" s="8">
        <v>3033.89</v>
      </c>
      <c r="G7" s="3">
        <v>172.02</v>
      </c>
      <c r="H7" s="3">
        <v>627.87</v>
      </c>
      <c r="I7" s="3">
        <f>SUM(B7:H7)</f>
        <v>11816.900000000001</v>
      </c>
      <c r="J7" s="8">
        <v>13467.71</v>
      </c>
      <c r="K7" s="3"/>
      <c r="L7" s="8">
        <f>SUM(J7:K7)</f>
        <v>13467.71</v>
      </c>
      <c r="M7" s="8">
        <f>I7-L7</f>
        <v>-1650.8099999999977</v>
      </c>
      <c r="N7" s="1"/>
    </row>
    <row r="8" spans="1:14">
      <c r="A8" s="3" t="s">
        <v>17</v>
      </c>
      <c r="B8" s="3">
        <v>6794.79</v>
      </c>
      <c r="C8" s="3"/>
      <c r="D8" s="26">
        <v>1119.08</v>
      </c>
      <c r="E8" s="3"/>
      <c r="F8" s="3">
        <v>2857.09</v>
      </c>
      <c r="G8" s="3">
        <v>172.02</v>
      </c>
      <c r="H8" s="3">
        <v>627.87</v>
      </c>
      <c r="I8" s="3">
        <f t="shared" ref="I8:I18" si="0">SUM(B8:H8)</f>
        <v>11570.85</v>
      </c>
      <c r="J8" s="8">
        <v>11216.96</v>
      </c>
      <c r="K8" s="3"/>
      <c r="L8" s="8">
        <f t="shared" ref="L8:L18" si="1">SUM(J8:K8)</f>
        <v>11216.96</v>
      </c>
      <c r="M8" s="8">
        <f t="shared" ref="M8:M18" si="2">I8-L8</f>
        <v>353.89000000000124</v>
      </c>
      <c r="N8" s="1"/>
    </row>
    <row r="9" spans="1:14">
      <c r="A9" s="3" t="s">
        <v>18</v>
      </c>
      <c r="B9" s="3">
        <v>6794.79</v>
      </c>
      <c r="C9" s="3"/>
      <c r="D9" s="26">
        <v>897.48</v>
      </c>
      <c r="E9" s="3"/>
      <c r="F9" s="3">
        <v>2291.33</v>
      </c>
      <c r="G9" s="3">
        <v>172.02</v>
      </c>
      <c r="H9" s="3">
        <v>627.87</v>
      </c>
      <c r="I9" s="3">
        <f t="shared" si="0"/>
        <v>10783.490000000002</v>
      </c>
      <c r="J9" s="8">
        <v>8037.19</v>
      </c>
      <c r="K9" s="3"/>
      <c r="L9" s="8">
        <f t="shared" si="1"/>
        <v>8037.19</v>
      </c>
      <c r="M9" s="8">
        <f t="shared" si="2"/>
        <v>2746.300000000002</v>
      </c>
      <c r="N9" s="1"/>
    </row>
    <row r="10" spans="1:14">
      <c r="A10" s="3" t="s">
        <v>19</v>
      </c>
      <c r="B10" s="3">
        <v>6794.79</v>
      </c>
      <c r="C10" s="3"/>
      <c r="D10" s="26">
        <v>1243.73</v>
      </c>
      <c r="E10" s="3"/>
      <c r="F10" s="3">
        <v>3175.33</v>
      </c>
      <c r="G10" s="3">
        <v>172.02</v>
      </c>
      <c r="H10" s="3">
        <v>627.87</v>
      </c>
      <c r="I10" s="3">
        <f t="shared" si="0"/>
        <v>12013.740000000002</v>
      </c>
      <c r="J10" s="8">
        <v>12238.63</v>
      </c>
      <c r="K10" s="3"/>
      <c r="L10" s="8">
        <f t="shared" si="1"/>
        <v>12238.63</v>
      </c>
      <c r="M10" s="8">
        <f t="shared" si="2"/>
        <v>-224.8899999999976</v>
      </c>
      <c r="N10" s="1"/>
    </row>
    <row r="11" spans="1:14">
      <c r="A11" s="3" t="s">
        <v>20</v>
      </c>
      <c r="B11" s="3">
        <v>6794.79</v>
      </c>
      <c r="C11" s="3"/>
      <c r="D11" s="26">
        <v>925.18</v>
      </c>
      <c r="E11" s="3"/>
      <c r="F11" s="8">
        <v>2362.0500000000002</v>
      </c>
      <c r="G11" s="3">
        <v>172.02</v>
      </c>
      <c r="H11" s="3">
        <v>627.87</v>
      </c>
      <c r="I11" s="3">
        <f t="shared" si="0"/>
        <v>10881.910000000002</v>
      </c>
      <c r="J11" s="8">
        <v>9093.75</v>
      </c>
      <c r="K11" s="3"/>
      <c r="L11" s="8">
        <f t="shared" si="1"/>
        <v>9093.75</v>
      </c>
      <c r="M11" s="8">
        <f t="shared" si="2"/>
        <v>1788.1600000000017</v>
      </c>
      <c r="N11" s="1"/>
    </row>
    <row r="12" spans="1:14">
      <c r="A12" s="3" t="s">
        <v>21</v>
      </c>
      <c r="B12" s="3">
        <v>6794.79</v>
      </c>
      <c r="C12" s="3"/>
      <c r="D12" s="26">
        <v>897.48</v>
      </c>
      <c r="E12" s="3">
        <v>137.12</v>
      </c>
      <c r="F12" s="8">
        <v>2291.33</v>
      </c>
      <c r="G12" s="3">
        <v>172.02</v>
      </c>
      <c r="H12" s="3">
        <v>627.87</v>
      </c>
      <c r="I12" s="3">
        <f t="shared" si="0"/>
        <v>10920.610000000002</v>
      </c>
      <c r="J12" s="8">
        <v>8982.33</v>
      </c>
      <c r="K12" s="3"/>
      <c r="L12" s="8">
        <f t="shared" si="1"/>
        <v>8982.33</v>
      </c>
      <c r="M12" s="8">
        <f t="shared" si="2"/>
        <v>1938.2800000000025</v>
      </c>
      <c r="N12" s="1"/>
    </row>
    <row r="13" spans="1:14">
      <c r="A13" s="3" t="s">
        <v>22</v>
      </c>
      <c r="B13" s="3"/>
      <c r="C13" s="3"/>
      <c r="D13" s="26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  <c r="N13" s="1"/>
    </row>
    <row r="14" spans="1:14">
      <c r="A14" s="3" t="s">
        <v>23</v>
      </c>
      <c r="B14" s="3"/>
      <c r="C14" s="3"/>
      <c r="D14" s="26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  <c r="N14" s="1"/>
    </row>
    <row r="15" spans="1:14">
      <c r="A15" s="3" t="s">
        <v>24</v>
      </c>
      <c r="B15" s="3"/>
      <c r="C15" s="3"/>
      <c r="D15" s="26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  <c r="N15" s="1"/>
    </row>
    <row r="16" spans="1:14">
      <c r="A16" s="3" t="s">
        <v>25</v>
      </c>
      <c r="B16" s="3"/>
      <c r="C16" s="3"/>
      <c r="D16" s="26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  <c r="N16" s="1"/>
    </row>
    <row r="17" spans="1:14">
      <c r="A17" s="3" t="s">
        <v>26</v>
      </c>
      <c r="B17" s="3"/>
      <c r="C17" s="3"/>
      <c r="D17" s="26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  <c r="N17" s="1"/>
    </row>
    <row r="18" spans="1:14">
      <c r="A18" s="3" t="s">
        <v>27</v>
      </c>
      <c r="B18" s="3"/>
      <c r="C18" s="3"/>
      <c r="D18" s="26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  <c r="N18" s="1"/>
    </row>
    <row r="19" spans="1:14">
      <c r="A19" s="10" t="s">
        <v>28</v>
      </c>
      <c r="B19" s="3">
        <f>B7+B8+B9+B10+B11+B12+B13+B14+B15+B16+B17+B18</f>
        <v>40768.74</v>
      </c>
      <c r="C19" s="3">
        <f>SUM(C7:C15)</f>
        <v>0</v>
      </c>
      <c r="D19" s="3">
        <f>D7+D8+D9+D10+D11+D12+D13+D14+D15+D16+D17+D18</f>
        <v>6271.2800000000007</v>
      </c>
      <c r="E19" s="3">
        <f>E7+E8+E9+E10+E11+E12+E13+E14+E15+E16+E17+E18</f>
        <v>137.12</v>
      </c>
      <c r="F19" s="8">
        <f>F7+F8+F9+F10+F11+F12+F13+F14+F15+F16+F17+F18</f>
        <v>16011.019999999999</v>
      </c>
      <c r="G19" s="3">
        <f>G7+G8+G9+G10+G11+G12+G13+G14+G15+G16+G18</f>
        <v>1032.1200000000001</v>
      </c>
      <c r="H19" s="3">
        <f>H7+H8+H9+H10+H11+H12+H13+H14+H15+H16+H17+H18</f>
        <v>3767.22</v>
      </c>
      <c r="I19" s="3">
        <f>I7+I8+I9+I11+I12+I13+I14+I15+I16+I17+I18</f>
        <v>55973.760000000009</v>
      </c>
      <c r="J19" s="8">
        <f>J7+J8+J10+J9+J11+J12+J13+J14+J15+J16+J17+J18+J6</f>
        <v>63036.57</v>
      </c>
      <c r="K19" s="3">
        <f>SUM(K7:K15)</f>
        <v>0</v>
      </c>
      <c r="L19" s="8">
        <f>L7+L8+L9+L10+L11+L12+L13+L14+L15+L16+L17+L18</f>
        <v>63036.57</v>
      </c>
      <c r="M19" s="8">
        <f>I19-J19</f>
        <v>-7062.8099999999904</v>
      </c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J13" sqref="J13"/>
    </sheetView>
  </sheetViews>
  <sheetFormatPr defaultRowHeight="15"/>
  <sheetData>
    <row r="1" spans="1:14">
      <c r="A1" s="71" t="s">
        <v>216</v>
      </c>
      <c r="B1" s="71"/>
      <c r="C1" s="71"/>
      <c r="D1" s="71"/>
      <c r="E1" s="71"/>
      <c r="F1" s="71" t="s">
        <v>123</v>
      </c>
      <c r="G1" s="71"/>
      <c r="H1" s="7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/>
      <c r="C3" s="2" t="s">
        <v>2</v>
      </c>
      <c r="D3" s="2">
        <v>606.79999999999995</v>
      </c>
      <c r="E3" s="3" t="s">
        <v>3</v>
      </c>
      <c r="F3" s="2"/>
      <c r="G3" s="71"/>
      <c r="H3" s="71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124</v>
      </c>
      <c r="J5" s="6" t="s">
        <v>13</v>
      </c>
      <c r="K5" s="6"/>
      <c r="L5" s="6" t="s">
        <v>97</v>
      </c>
      <c r="M5" s="7" t="s">
        <v>15</v>
      </c>
      <c r="N5" s="1"/>
    </row>
    <row r="6" spans="1:14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1"/>
    </row>
    <row r="7" spans="1:14">
      <c r="A7" s="3" t="s">
        <v>16</v>
      </c>
      <c r="B7" s="3">
        <v>4793.72</v>
      </c>
      <c r="C7" s="3"/>
      <c r="D7" s="3">
        <v>770.06</v>
      </c>
      <c r="E7" s="3"/>
      <c r="F7" s="8">
        <v>1966</v>
      </c>
      <c r="G7" s="3">
        <v>121.36</v>
      </c>
      <c r="H7" s="3">
        <v>442.96</v>
      </c>
      <c r="I7" s="3">
        <f>SUM(B7:H7)</f>
        <v>8094.1</v>
      </c>
      <c r="J7" s="8">
        <v>11528</v>
      </c>
      <c r="K7" s="3"/>
      <c r="L7" s="8">
        <f>SUM(J7:K7)</f>
        <v>11528</v>
      </c>
      <c r="M7" s="8">
        <f>I7-L7</f>
        <v>-3433.8999999999996</v>
      </c>
      <c r="N7" s="1"/>
    </row>
    <row r="8" spans="1:14">
      <c r="A8" s="3" t="s">
        <v>17</v>
      </c>
      <c r="B8" s="3">
        <v>4793.72</v>
      </c>
      <c r="C8" s="3"/>
      <c r="D8" s="3">
        <v>548.46</v>
      </c>
      <c r="E8" s="3"/>
      <c r="F8" s="3">
        <v>1400.26</v>
      </c>
      <c r="G8" s="3">
        <v>121.36</v>
      </c>
      <c r="H8" s="3">
        <v>442.96</v>
      </c>
      <c r="I8" s="3">
        <f t="shared" ref="I8:I18" si="0">SUM(B8:H8)</f>
        <v>7306.76</v>
      </c>
      <c r="J8" s="8">
        <v>5223</v>
      </c>
      <c r="K8" s="3"/>
      <c r="L8" s="8">
        <f t="shared" ref="L8:L18" si="1">SUM(J8:K8)</f>
        <v>5223</v>
      </c>
      <c r="M8" s="8">
        <f t="shared" ref="M8:M18" si="2">I8-L8</f>
        <v>2083.7600000000002</v>
      </c>
      <c r="N8" s="1"/>
    </row>
    <row r="9" spans="1:14">
      <c r="A9" s="3" t="s">
        <v>18</v>
      </c>
      <c r="B9" s="3">
        <v>4793.72</v>
      </c>
      <c r="C9" s="3"/>
      <c r="D9" s="3">
        <v>922.41</v>
      </c>
      <c r="E9" s="3"/>
      <c r="F9" s="3">
        <v>2354.98</v>
      </c>
      <c r="G9" s="3">
        <v>121.36</v>
      </c>
      <c r="H9" s="3">
        <v>442.96</v>
      </c>
      <c r="I9" s="3">
        <f t="shared" si="0"/>
        <v>8635.43</v>
      </c>
      <c r="J9" s="8">
        <v>8069</v>
      </c>
      <c r="K9" s="3"/>
      <c r="L9" s="8">
        <f t="shared" si="1"/>
        <v>8069</v>
      </c>
      <c r="M9" s="8">
        <f t="shared" si="2"/>
        <v>566.43000000000029</v>
      </c>
      <c r="N9" s="1"/>
    </row>
    <row r="10" spans="1:14">
      <c r="A10" s="3" t="s">
        <v>19</v>
      </c>
      <c r="B10" s="3">
        <v>4793.72</v>
      </c>
      <c r="C10" s="3"/>
      <c r="D10" s="3">
        <v>617.71</v>
      </c>
      <c r="E10" s="3"/>
      <c r="F10" s="3">
        <v>1577.06</v>
      </c>
      <c r="G10" s="3">
        <v>121.36</v>
      </c>
      <c r="H10" s="3">
        <v>442.96</v>
      </c>
      <c r="I10" s="3">
        <f t="shared" si="0"/>
        <v>7552.8099999999995</v>
      </c>
      <c r="J10" s="8">
        <v>7546</v>
      </c>
      <c r="K10" s="3"/>
      <c r="L10" s="8">
        <f t="shared" si="1"/>
        <v>7546</v>
      </c>
      <c r="M10" s="8">
        <f t="shared" si="2"/>
        <v>6.8099999999994907</v>
      </c>
      <c r="N10" s="1"/>
    </row>
    <row r="11" spans="1:14">
      <c r="A11" s="3" t="s">
        <v>20</v>
      </c>
      <c r="B11" s="3">
        <v>4793.72</v>
      </c>
      <c r="C11" s="3"/>
      <c r="D11" s="3">
        <v>894.71</v>
      </c>
      <c r="E11" s="3"/>
      <c r="F11" s="8">
        <v>2284.2600000000002</v>
      </c>
      <c r="G11" s="3">
        <v>121.36</v>
      </c>
      <c r="H11" s="3">
        <v>442.96</v>
      </c>
      <c r="I11" s="3">
        <f t="shared" si="0"/>
        <v>8537.01</v>
      </c>
      <c r="J11" s="8">
        <v>12123.01</v>
      </c>
      <c r="K11" s="3"/>
      <c r="L11" s="8">
        <f t="shared" si="1"/>
        <v>12123.01</v>
      </c>
      <c r="M11" s="8">
        <f t="shared" si="2"/>
        <v>-3586</v>
      </c>
      <c r="N11" s="1"/>
    </row>
    <row r="12" spans="1:14">
      <c r="A12" s="3" t="s">
        <v>21</v>
      </c>
      <c r="B12" s="3">
        <v>4793.72</v>
      </c>
      <c r="C12" s="3"/>
      <c r="D12" s="3">
        <v>714.66</v>
      </c>
      <c r="E12" s="3"/>
      <c r="F12" s="8">
        <v>1824.58</v>
      </c>
      <c r="G12" s="3">
        <v>121.36</v>
      </c>
      <c r="H12" s="3">
        <v>442.96</v>
      </c>
      <c r="I12" s="3">
        <f t="shared" si="0"/>
        <v>7897.28</v>
      </c>
      <c r="J12" s="8">
        <v>4792.1000000000004</v>
      </c>
      <c r="K12" s="3"/>
      <c r="L12" s="8">
        <f t="shared" si="1"/>
        <v>4792.1000000000004</v>
      </c>
      <c r="M12" s="8">
        <f t="shared" si="2"/>
        <v>3105.1799999999994</v>
      </c>
      <c r="N12" s="1"/>
    </row>
    <row r="13" spans="1:14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  <c r="N13" s="1"/>
    </row>
    <row r="14" spans="1:14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  <c r="N14" s="1"/>
    </row>
    <row r="15" spans="1:14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  <c r="N15" s="1"/>
    </row>
    <row r="16" spans="1:14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  <c r="N16" s="1"/>
    </row>
    <row r="17" spans="1:14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  <c r="N17" s="1"/>
    </row>
    <row r="18" spans="1:14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  <c r="N18" s="1"/>
    </row>
    <row r="19" spans="1:14">
      <c r="A19" s="10" t="s">
        <v>28</v>
      </c>
      <c r="B19" s="3">
        <f>SUM(B7:B18)</f>
        <v>28762.320000000003</v>
      </c>
      <c r="C19" s="3">
        <f>SUM(C7:C15)</f>
        <v>0</v>
      </c>
      <c r="D19" s="3">
        <f>SUM(D7:D18)</f>
        <v>4468.01</v>
      </c>
      <c r="E19" s="3">
        <f>SUM(E7:E15)</f>
        <v>0</v>
      </c>
      <c r="F19" s="8">
        <f>SUM(F7:F18)</f>
        <v>11407.14</v>
      </c>
      <c r="G19" s="3">
        <f>SUM(G7:G18)</f>
        <v>728.16</v>
      </c>
      <c r="H19" s="3">
        <f>SUM(H7:H18)</f>
        <v>2657.7599999999998</v>
      </c>
      <c r="I19" s="3">
        <f>SUM(I7:I18)</f>
        <v>48023.39</v>
      </c>
      <c r="J19" s="8">
        <f>SUM(J6:J18)</f>
        <v>49281.11</v>
      </c>
      <c r="K19" s="3">
        <f>SUM(K7:K15)</f>
        <v>0</v>
      </c>
      <c r="L19" s="3">
        <f>SUM(L7:L18)</f>
        <v>49281.11</v>
      </c>
      <c r="M19" s="8">
        <f>I19-J19</f>
        <v>-1257.7200000000012</v>
      </c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>
      <selection activeCell="I3" sqref="I3"/>
    </sheetView>
  </sheetViews>
  <sheetFormatPr defaultRowHeight="15"/>
  <cols>
    <col min="1" max="1" width="4.140625" customWidth="1"/>
    <col min="2" max="2" width="22.28515625" customWidth="1"/>
    <col min="4" max="4" width="5.85546875" customWidth="1"/>
    <col min="5" max="5" width="9.5703125" customWidth="1"/>
    <col min="6" max="6" width="9" customWidth="1"/>
    <col min="7" max="7" width="9.7109375" customWidth="1"/>
    <col min="8" max="8" width="8.7109375" customWidth="1"/>
    <col min="9" max="9" width="8.5703125" customWidth="1"/>
    <col min="10" max="10" width="10" customWidth="1"/>
    <col min="11" max="11" width="11.28515625" customWidth="1"/>
    <col min="12" max="12" width="0.140625" customWidth="1"/>
    <col min="13" max="13" width="10.5703125" customWidth="1"/>
    <col min="14" max="14" width="13.28515625" bestFit="1" customWidth="1"/>
  </cols>
  <sheetData>
    <row r="1" spans="1:17" ht="21">
      <c r="A1" s="76" t="s">
        <v>229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7" ht="60.75">
      <c r="A2" t="s">
        <v>133</v>
      </c>
      <c r="B2" s="40" t="s">
        <v>132</v>
      </c>
      <c r="C2" s="41" t="s">
        <v>5</v>
      </c>
      <c r="D2" s="42" t="s">
        <v>6</v>
      </c>
      <c r="E2" s="42" t="s">
        <v>7</v>
      </c>
      <c r="F2" s="42" t="s">
        <v>8</v>
      </c>
      <c r="G2" s="42" t="s">
        <v>9</v>
      </c>
      <c r="H2" s="42" t="s">
        <v>10</v>
      </c>
      <c r="I2" s="42" t="s">
        <v>11</v>
      </c>
      <c r="J2" s="42" t="s">
        <v>12</v>
      </c>
      <c r="K2" s="42" t="s">
        <v>13</v>
      </c>
      <c r="L2" s="42"/>
      <c r="M2" s="43" t="s">
        <v>227</v>
      </c>
      <c r="N2" s="70" t="s">
        <v>228</v>
      </c>
    </row>
    <row r="3" spans="1:17">
      <c r="A3" s="26">
        <v>1</v>
      </c>
      <c r="B3" s="3" t="s">
        <v>135</v>
      </c>
      <c r="C3" s="3">
        <f ca="1">'Молодежная 28'!B19</f>
        <v>26695.679999999997</v>
      </c>
      <c r="D3" s="3">
        <f ca="1">'Молодежная 28'!C19</f>
        <v>0</v>
      </c>
      <c r="E3" s="3">
        <f ca="1">'Молодежная 28'!D19</f>
        <v>3864.1500000000005</v>
      </c>
      <c r="F3" s="3">
        <f ca="1">'Молодежная 28'!E19</f>
        <v>0</v>
      </c>
      <c r="G3" s="3">
        <f ca="1">'Молодежная 28'!F19</f>
        <v>9865.4399999999987</v>
      </c>
      <c r="H3" s="3">
        <f ca="1">'Молодежная 28'!G19</f>
        <v>0</v>
      </c>
      <c r="I3" s="3">
        <f ca="1">'Молодежная 28'!H19</f>
        <v>2467.02</v>
      </c>
      <c r="J3" s="3">
        <f ca="1">'Молодежная 28'!I19</f>
        <v>42892.289999999994</v>
      </c>
      <c r="K3" s="8">
        <f ca="1">'Молодежная 28'!J19</f>
        <v>37611.86</v>
      </c>
      <c r="L3" s="3"/>
      <c r="M3" s="8">
        <v>23755.119999999999</v>
      </c>
      <c r="N3" s="67">
        <f t="shared" ref="N3:N46" si="0">J3-K3+M3</f>
        <v>29035.549999999992</v>
      </c>
    </row>
    <row r="4" spans="1:17">
      <c r="A4" s="26">
        <v>2</v>
      </c>
      <c r="B4" s="3" t="s">
        <v>136</v>
      </c>
      <c r="C4" s="3">
        <f ca="1">'Дружбы 22а'!B19</f>
        <v>27264.480000000003</v>
      </c>
      <c r="D4" s="3">
        <f ca="1">'Дружбы 22а'!C19</f>
        <v>0</v>
      </c>
      <c r="E4" s="3">
        <f ca="1">'Дружбы 22а'!D19</f>
        <v>3362.7799999999997</v>
      </c>
      <c r="F4" s="3">
        <f ca="1">'Дружбы 22а'!E19</f>
        <v>0</v>
      </c>
      <c r="G4" s="8">
        <f ca="1">'Дружбы 22а'!F19</f>
        <v>8585.42</v>
      </c>
      <c r="H4" s="9">
        <f ca="1">'Дружбы 22а'!G19</f>
        <v>690.24</v>
      </c>
      <c r="I4" s="9">
        <f ca="1">'Дружбы 22а'!H19</f>
        <v>2519.4</v>
      </c>
      <c r="J4" s="3">
        <f ca="1">'Дружбы 22а'!I19</f>
        <v>42422.32</v>
      </c>
      <c r="K4" s="8">
        <f ca="1">'Дружбы 22а'!J19</f>
        <v>41077</v>
      </c>
      <c r="L4" s="3"/>
      <c r="M4" s="8">
        <v>47026.42</v>
      </c>
      <c r="N4" s="67">
        <f t="shared" si="0"/>
        <v>48371.74</v>
      </c>
      <c r="Q4" t="s">
        <v>214</v>
      </c>
    </row>
    <row r="5" spans="1:17">
      <c r="A5" s="26">
        <v>3</v>
      </c>
      <c r="B5" s="3" t="s">
        <v>137</v>
      </c>
      <c r="C5" s="3">
        <f ca="1">'Дружбы 22'!B19</f>
        <v>39953.460000000006</v>
      </c>
      <c r="D5" s="3">
        <f ca="1">'Дружбы 22'!C19</f>
        <v>0</v>
      </c>
      <c r="E5" s="3">
        <f ca="1">'Дружбы 22'!D19</f>
        <v>8780.89</v>
      </c>
      <c r="F5" s="3">
        <f ca="1">'Дружбы 22'!E19</f>
        <v>242.24</v>
      </c>
      <c r="G5" s="8">
        <f ca="1">'Дружбы 22'!F19</f>
        <v>22418.17</v>
      </c>
      <c r="H5" s="9">
        <f ca="1">'Дружбы 22'!G19</f>
        <v>1011.4800000000001</v>
      </c>
      <c r="I5" s="9">
        <f ca="1">'Дружбы 22'!H19</f>
        <v>3691.9200000000005</v>
      </c>
      <c r="J5" s="3">
        <f ca="1">'Дружбы 22'!I19</f>
        <v>76098.159999999989</v>
      </c>
      <c r="K5" s="8">
        <f ca="1">'Дружбы 22'!J19</f>
        <v>53523.48</v>
      </c>
      <c r="L5" s="3"/>
      <c r="M5" s="8">
        <v>84426.42</v>
      </c>
      <c r="N5" s="67">
        <f t="shared" si="0"/>
        <v>107001.09999999998</v>
      </c>
    </row>
    <row r="6" spans="1:17">
      <c r="A6" s="26">
        <v>4</v>
      </c>
      <c r="B6" s="3" t="s">
        <v>138</v>
      </c>
      <c r="C6" s="3">
        <f ca="1">'Дружбы 24'!B19</f>
        <v>39422.58</v>
      </c>
      <c r="D6" s="3">
        <f ca="1">'Дружбы 24'!C19</f>
        <v>0</v>
      </c>
      <c r="E6" s="3">
        <f ca="1">'Дружбы 24'!D19</f>
        <v>5794.84</v>
      </c>
      <c r="F6" s="3">
        <f ca="1">'Дружбы 24'!E19</f>
        <v>695.69</v>
      </c>
      <c r="G6" s="8">
        <f ca="1">'Дружбы 24'!F19</f>
        <v>14794.619999999999</v>
      </c>
      <c r="H6" s="9">
        <f ca="1">'Дружбы 24'!G19</f>
        <v>998.04000000000008</v>
      </c>
      <c r="I6" s="9">
        <f ca="1">'Дружбы 24'!H19</f>
        <v>3642.8399999999997</v>
      </c>
      <c r="J6" s="3">
        <f ca="1">'Дружбы 24'!I19</f>
        <v>65348.61</v>
      </c>
      <c r="K6" s="8">
        <f ca="1">'Дружбы 24'!J19</f>
        <v>51163.199999999997</v>
      </c>
      <c r="L6" s="3"/>
      <c r="M6" s="8">
        <v>32915.839999999997</v>
      </c>
      <c r="N6" s="67">
        <f t="shared" si="0"/>
        <v>47101.25</v>
      </c>
    </row>
    <row r="7" spans="1:17">
      <c r="A7" s="26">
        <v>5</v>
      </c>
      <c r="B7" s="3" t="s">
        <v>139</v>
      </c>
      <c r="C7" s="3">
        <f ca="1">'Дружбы 26'!B19</f>
        <v>39465.24</v>
      </c>
      <c r="D7" s="3">
        <f ca="1">'Дружбы 26'!C19</f>
        <v>0</v>
      </c>
      <c r="E7" s="3">
        <f ca="1">'Дружбы 26'!D19</f>
        <v>7963.75</v>
      </c>
      <c r="F7" s="3">
        <f ca="1">'Дружбы 26'!E19</f>
        <v>762.02</v>
      </c>
      <c r="G7" s="8">
        <f ca="1">'Дружбы 26'!F19</f>
        <v>20331.999999999996</v>
      </c>
      <c r="H7" s="9">
        <f ca="1">'Дружбы 26'!G19</f>
        <v>999.12</v>
      </c>
      <c r="I7" s="9">
        <f ca="1">'Дружбы 26'!H19</f>
        <v>3646.8</v>
      </c>
      <c r="J7" s="3">
        <f ca="1">'Дружбы 26'!I19</f>
        <v>73168.930000000008</v>
      </c>
      <c r="K7" s="8">
        <f ca="1">'Дружбы 26'!J19</f>
        <v>53361.51</v>
      </c>
      <c r="L7" s="3"/>
      <c r="M7" s="8">
        <v>31834.22</v>
      </c>
      <c r="N7" s="67">
        <f t="shared" si="0"/>
        <v>51641.640000000007</v>
      </c>
    </row>
    <row r="8" spans="1:17">
      <c r="A8" s="26">
        <v>6</v>
      </c>
      <c r="B8" s="3" t="s">
        <v>140</v>
      </c>
      <c r="C8" s="3">
        <f ca="1">'Комс 34'!B19</f>
        <v>41456.039999999994</v>
      </c>
      <c r="D8" s="3">
        <f ca="1">'Комс 34'!C19</f>
        <v>0</v>
      </c>
      <c r="E8" s="3">
        <f ca="1">'Комс 34'!D19</f>
        <v>4354.4400000000005</v>
      </c>
      <c r="F8" s="3">
        <f ca="1">'Комс 34'!E19</f>
        <v>297.10000000000002</v>
      </c>
      <c r="G8" s="8">
        <f ca="1">'Комс 34'!F19</f>
        <v>11117.18</v>
      </c>
      <c r="H8" s="9">
        <f ca="1">'Комс 34'!G19</f>
        <v>627</v>
      </c>
      <c r="I8" s="9">
        <f ca="1">'Комс 34'!H19</f>
        <v>3830.76</v>
      </c>
      <c r="J8" s="3">
        <f ca="1">'Комс 34'!I19</f>
        <v>61682.520000000004</v>
      </c>
      <c r="K8" s="8">
        <f ca="1">'Комс 34'!J19</f>
        <v>86607.48</v>
      </c>
      <c r="L8" s="3"/>
      <c r="M8" s="8">
        <v>37841.61</v>
      </c>
      <c r="N8" s="67">
        <f t="shared" si="0"/>
        <v>12916.650000000009</v>
      </c>
    </row>
    <row r="9" spans="1:17">
      <c r="A9" s="26">
        <v>7</v>
      </c>
      <c r="B9" s="3" t="s">
        <v>141</v>
      </c>
      <c r="C9" s="3">
        <f ca="1">'Комс 37'!B19</f>
        <v>41128.980000000003</v>
      </c>
      <c r="D9" s="3">
        <f ca="1">'Комс 37'!C19</f>
        <v>0</v>
      </c>
      <c r="E9" s="3">
        <f ca="1">'Комс 37'!D19</f>
        <v>5276.85</v>
      </c>
      <c r="F9" s="3">
        <f ca="1">'Комс 37'!E19</f>
        <v>290.85000000000002</v>
      </c>
      <c r="G9" s="8">
        <f ca="1">'Комс 37'!F19</f>
        <v>13472.160000000002</v>
      </c>
      <c r="H9" s="9">
        <f ca="1">'Комс 37'!G19</f>
        <v>0</v>
      </c>
      <c r="I9" s="9">
        <f ca="1">'Комс 37'!H19</f>
        <v>3800.52</v>
      </c>
      <c r="J9" s="3">
        <f ca="1">'Комс 37'!I19</f>
        <v>63969.36</v>
      </c>
      <c r="K9" s="8">
        <f ca="1">'Комс 37'!J19</f>
        <v>61374.26</v>
      </c>
      <c r="L9" s="3"/>
      <c r="M9" s="8">
        <v>7793.48</v>
      </c>
      <c r="N9" s="67">
        <f t="shared" si="0"/>
        <v>10388.579999999998</v>
      </c>
    </row>
    <row r="10" spans="1:17">
      <c r="A10" s="26">
        <v>8</v>
      </c>
      <c r="B10" s="3" t="s">
        <v>142</v>
      </c>
      <c r="C10" s="3">
        <f ca="1">'комс 39'!B19</f>
        <v>35374.620000000003</v>
      </c>
      <c r="D10" s="3">
        <f ca="1">'комс 39'!C19</f>
        <v>0</v>
      </c>
      <c r="E10" s="3">
        <f ca="1">'комс 39'!D19</f>
        <v>4886.28</v>
      </c>
      <c r="F10" s="3">
        <f ca="1">'комс 39'!E19</f>
        <v>0</v>
      </c>
      <c r="G10" s="8">
        <f ca="1">'комс 39'!F19</f>
        <v>12474.94</v>
      </c>
      <c r="H10" s="3">
        <f ca="1">'комс 39'!G19</f>
        <v>0</v>
      </c>
      <c r="I10" s="3">
        <f ca="1">'комс 39'!H19</f>
        <v>3268.8</v>
      </c>
      <c r="J10" s="3">
        <f ca="1">'комс 39'!I19</f>
        <v>56004.639999999999</v>
      </c>
      <c r="K10" s="3">
        <f ca="1">'комс 39'!J19</f>
        <v>43213.65</v>
      </c>
      <c r="L10" s="3"/>
      <c r="M10" s="8">
        <v>55925.760000000002</v>
      </c>
      <c r="N10" s="67">
        <f t="shared" si="0"/>
        <v>68716.75</v>
      </c>
    </row>
    <row r="11" spans="1:17">
      <c r="A11" s="26">
        <v>9</v>
      </c>
      <c r="B11" s="3" t="s">
        <v>143</v>
      </c>
      <c r="C11" s="3">
        <f ca="1">'комс 40-1'!B19</f>
        <v>41062.62000000001</v>
      </c>
      <c r="D11" s="3">
        <f ca="1">'комс 40-1'!C19</f>
        <v>0</v>
      </c>
      <c r="E11" s="3">
        <f ca="1">'комс 40-1'!D19</f>
        <v>6825.2800000000007</v>
      </c>
      <c r="F11" s="3">
        <f ca="1">'комс 40-1'!E19</f>
        <v>0</v>
      </c>
      <c r="G11" s="8">
        <f ca="1">'комс 40-1'!F19</f>
        <v>17425.419999999998</v>
      </c>
      <c r="H11" s="3">
        <f ca="1">'комс 40-1'!G19</f>
        <v>1039.56</v>
      </c>
      <c r="I11" s="3">
        <f ca="1">'комс 40-1'!H19</f>
        <v>3794.4</v>
      </c>
      <c r="J11" s="3">
        <f ca="1">'комс 40-1'!I19</f>
        <v>70147.280000000013</v>
      </c>
      <c r="K11" s="3">
        <f ca="1">'комс 40-1'!J19</f>
        <v>62010.63</v>
      </c>
      <c r="L11" s="3"/>
      <c r="M11" s="8">
        <v>8261.56</v>
      </c>
      <c r="N11" s="67">
        <f t="shared" si="0"/>
        <v>16398.210000000014</v>
      </c>
    </row>
    <row r="12" spans="1:17">
      <c r="A12" s="26">
        <v>10</v>
      </c>
      <c r="B12" s="3" t="s">
        <v>144</v>
      </c>
      <c r="C12" s="3">
        <f ca="1">'комс 40'!B19</f>
        <v>41636.159999999996</v>
      </c>
      <c r="D12" s="3">
        <f ca="1">'комс 40'!C19</f>
        <v>0</v>
      </c>
      <c r="E12" s="3">
        <f ca="1">'комс 40'!D19</f>
        <v>8476.2000000000007</v>
      </c>
      <c r="F12" s="3">
        <f ca="1">'комс 40'!E19</f>
        <v>277</v>
      </c>
      <c r="G12" s="8">
        <f ca="1">'комс 40'!F19</f>
        <v>21640.329999999998</v>
      </c>
      <c r="H12" s="3">
        <f ca="1">'комс 40'!G19</f>
        <v>1054.0800000000002</v>
      </c>
      <c r="I12" s="3">
        <f ca="1">'комс 40'!H19</f>
        <v>3847.38</v>
      </c>
      <c r="J12" s="3">
        <f ca="1">SUM(C12:I12)</f>
        <v>76931.150000000009</v>
      </c>
      <c r="K12" s="8">
        <f ca="1">'комс 40'!J19</f>
        <v>67567.91</v>
      </c>
      <c r="L12" s="3"/>
      <c r="M12" s="8">
        <v>47485.98</v>
      </c>
      <c r="N12" s="67">
        <f t="shared" si="0"/>
        <v>56849.220000000008</v>
      </c>
    </row>
    <row r="13" spans="1:17">
      <c r="A13" s="26">
        <v>11</v>
      </c>
      <c r="B13" s="3" t="s">
        <v>145</v>
      </c>
      <c r="C13" s="3">
        <f ca="1">'комс 41'!B19</f>
        <v>32882.340000000004</v>
      </c>
      <c r="D13" s="3">
        <f ca="1">'комс 41'!C19</f>
        <v>0</v>
      </c>
      <c r="E13" s="3">
        <f ca="1">'комс 41'!D19</f>
        <v>5254.69</v>
      </c>
      <c r="F13" s="3">
        <f ca="1">'комс 41'!E19</f>
        <v>0</v>
      </c>
      <c r="G13" s="8">
        <f ca="1">'комс 41'!F19</f>
        <v>13415.56</v>
      </c>
      <c r="H13" s="3">
        <f ca="1">'комс 41'!G19</f>
        <v>0</v>
      </c>
      <c r="I13" s="3">
        <f ca="1">'комс 41'!H19</f>
        <v>3038.52</v>
      </c>
      <c r="J13" s="3">
        <f ca="1">'комс 41'!I19</f>
        <v>54591.11</v>
      </c>
      <c r="K13" s="3">
        <f ca="1">'комс 41'!J19</f>
        <v>54929.2</v>
      </c>
      <c r="L13" s="3"/>
      <c r="M13" s="8">
        <v>7042.12</v>
      </c>
      <c r="N13" s="67">
        <f t="shared" si="0"/>
        <v>6704.0300000000034</v>
      </c>
    </row>
    <row r="14" spans="1:17">
      <c r="A14" s="26">
        <v>12</v>
      </c>
      <c r="B14" s="3" t="s">
        <v>146</v>
      </c>
      <c r="C14" s="3">
        <f ca="1">'комс 42'!B19</f>
        <v>41456.039999999994</v>
      </c>
      <c r="D14" s="3">
        <f ca="1">'комс 42'!C19</f>
        <v>0</v>
      </c>
      <c r="E14" s="3">
        <f ca="1">'комс 42'!D19</f>
        <v>6252.7199999999993</v>
      </c>
      <c r="F14" s="3">
        <f ca="1">'комс 42'!E19</f>
        <v>287.95999999999998</v>
      </c>
      <c r="G14" s="8">
        <f ca="1">'комс 42'!F19</f>
        <v>15963.630000000001</v>
      </c>
      <c r="H14" s="3">
        <f ca="1">'комс 42'!G19</f>
        <v>1049.52</v>
      </c>
      <c r="I14" s="3">
        <f ca="1">'комс 42'!H19</f>
        <v>3830.76</v>
      </c>
      <c r="J14" s="3">
        <f ca="1">SUM(C14:I14)</f>
        <v>68840.62999999999</v>
      </c>
      <c r="K14" s="3">
        <f ca="1">'комс 42'!J19</f>
        <v>61765.77</v>
      </c>
      <c r="L14" s="3"/>
      <c r="M14" s="8">
        <v>70579.67</v>
      </c>
      <c r="N14" s="67">
        <f t="shared" si="0"/>
        <v>77654.53</v>
      </c>
    </row>
    <row r="15" spans="1:17">
      <c r="A15" s="26">
        <v>13</v>
      </c>
      <c r="B15" s="44" t="s">
        <v>147</v>
      </c>
      <c r="C15" s="45">
        <f ca="1">'комс 43'!B19</f>
        <v>35049</v>
      </c>
      <c r="D15" s="45">
        <f ca="1">'комс 43'!C19</f>
        <v>0</v>
      </c>
      <c r="E15" s="45">
        <f ca="1">'комс 43'!D19</f>
        <v>8429.11</v>
      </c>
      <c r="F15" s="45">
        <f ca="1">'комс 43'!E19</f>
        <v>0</v>
      </c>
      <c r="G15" s="45">
        <f ca="1">'комс 43'!F19</f>
        <v>21520.120000000003</v>
      </c>
      <c r="H15" s="45">
        <f ca="1">'комс 43'!G19</f>
        <v>0</v>
      </c>
      <c r="I15" s="45">
        <f ca="1">'комс 43'!H19</f>
        <v>3238.6799999999994</v>
      </c>
      <c r="J15" s="45">
        <f ca="1">'комс 43'!I19</f>
        <v>68236.91</v>
      </c>
      <c r="K15" s="46">
        <f ca="1">'комс 43'!J19</f>
        <v>53710.57</v>
      </c>
      <c r="L15" s="45"/>
      <c r="M15" s="8">
        <v>36388.660000000003</v>
      </c>
      <c r="N15" s="67">
        <f t="shared" si="0"/>
        <v>50915.000000000007</v>
      </c>
    </row>
    <row r="16" spans="1:17">
      <c r="A16" s="26">
        <v>14</v>
      </c>
      <c r="B16" s="26" t="s">
        <v>148</v>
      </c>
      <c r="C16" s="26">
        <f ca="1">'комс 45'!B19</f>
        <v>43197.539999999994</v>
      </c>
      <c r="D16" s="26">
        <f ca="1">'комс 45'!C19</f>
        <v>0</v>
      </c>
      <c r="E16" s="26">
        <f ca="1">'комс 45'!D19</f>
        <v>7733.8399999999992</v>
      </c>
      <c r="F16" s="26">
        <f ca="1">'комс 45'!E19</f>
        <v>0</v>
      </c>
      <c r="G16" s="26">
        <f ca="1">'комс 45'!F19</f>
        <v>19745.02</v>
      </c>
      <c r="H16" s="26">
        <f ca="1">'комс 45'!G19</f>
        <v>0</v>
      </c>
      <c r="I16" s="26">
        <f ca="1">'комс 45'!H19</f>
        <v>3991.6799999999994</v>
      </c>
      <c r="J16" s="26">
        <f ca="1">'комс 45'!I19</f>
        <v>74668.08</v>
      </c>
      <c r="K16" s="26">
        <f ca="1">'комс 45'!J19</f>
        <v>67370.039999999994</v>
      </c>
      <c r="L16" s="26"/>
      <c r="M16" s="8">
        <v>8396.43</v>
      </c>
      <c r="N16" s="67">
        <f t="shared" si="0"/>
        <v>15694.470000000008</v>
      </c>
    </row>
    <row r="17" spans="1:14">
      <c r="A17" s="26">
        <v>15</v>
      </c>
      <c r="B17" s="26" t="s">
        <v>149</v>
      </c>
      <c r="C17" s="26">
        <f ca="1">'комс 47'!B19</f>
        <v>34762.68</v>
      </c>
      <c r="D17" s="26">
        <f ca="1">'комс 47'!C19</f>
        <v>0</v>
      </c>
      <c r="E17" s="26">
        <f ca="1">'комс 47'!D19</f>
        <v>5933.3399999999992</v>
      </c>
      <c r="F17" s="26">
        <f ca="1">'комс 47'!E19</f>
        <v>0</v>
      </c>
      <c r="G17" s="26">
        <f ca="1">'комс 47'!F19</f>
        <v>15148.23</v>
      </c>
      <c r="H17" s="26">
        <f ca="1">'комс 47'!G19</f>
        <v>0</v>
      </c>
      <c r="I17" s="26">
        <f ca="1">'комс 47'!H19</f>
        <v>3212.22</v>
      </c>
      <c r="J17" s="26">
        <f ca="1">'комс 47'!I19</f>
        <v>59056.470000000008</v>
      </c>
      <c r="K17" s="26">
        <f ca="1">'комс 47'!J19</f>
        <v>54713.62000000001</v>
      </c>
      <c r="L17" s="26"/>
      <c r="M17" s="8">
        <v>28413.21</v>
      </c>
      <c r="N17" s="67">
        <f t="shared" si="0"/>
        <v>32756.059999999998</v>
      </c>
    </row>
    <row r="18" spans="1:14">
      <c r="A18" s="26">
        <v>16</v>
      </c>
      <c r="B18" s="26" t="s">
        <v>150</v>
      </c>
      <c r="C18" s="26">
        <f ca="1">'комс 32'!B19</f>
        <v>40147.800000000003</v>
      </c>
      <c r="D18" s="26">
        <f ca="1">'комс 32'!C19</f>
        <v>0</v>
      </c>
      <c r="E18" s="26">
        <f ca="1">'комс 32'!D19</f>
        <v>6930.5400000000009</v>
      </c>
      <c r="F18" s="26">
        <f ca="1">'комс 32'!E19</f>
        <v>124.65</v>
      </c>
      <c r="G18" s="26">
        <f ca="1">'комс 32'!F19</f>
        <v>17694.16</v>
      </c>
      <c r="H18" s="26">
        <f ca="1">'комс 32'!G19</f>
        <v>1016.4</v>
      </c>
      <c r="I18" s="26">
        <f ca="1">'комс 32'!H19</f>
        <v>3709.8599999999997</v>
      </c>
      <c r="J18" s="47">
        <f ca="1">'комс 32'!I19</f>
        <v>69623.41</v>
      </c>
      <c r="K18" s="26">
        <f ca="1">'комс 32'!J19</f>
        <v>52157</v>
      </c>
      <c r="L18" s="26"/>
      <c r="M18" s="8">
        <v>106733.07</v>
      </c>
      <c r="N18" s="67">
        <f t="shared" si="0"/>
        <v>124199.48000000001</v>
      </c>
    </row>
    <row r="19" spans="1:14">
      <c r="A19" s="26">
        <v>17</v>
      </c>
      <c r="B19" s="26" t="s">
        <v>151</v>
      </c>
      <c r="C19" s="26">
        <f ca="1">'комс 45-1'!B19</f>
        <v>26425.5</v>
      </c>
      <c r="D19" s="26">
        <f ca="1">'комс 45-1'!C19</f>
        <v>0</v>
      </c>
      <c r="E19" s="26">
        <f ca="1">'комс 45-1'!D19</f>
        <v>6756.03</v>
      </c>
      <c r="F19" s="26">
        <f ca="1">'комс 45-1'!E19</f>
        <v>0</v>
      </c>
      <c r="G19" s="26">
        <f ca="1">'комс 45-1'!F19</f>
        <v>17248.61</v>
      </c>
      <c r="H19" s="26">
        <f ca="1">'комс 45-1'!G19</f>
        <v>0</v>
      </c>
      <c r="I19" s="26">
        <f ca="1">'комс 45-1'!H19</f>
        <v>2441.88</v>
      </c>
      <c r="J19" s="47">
        <f ca="1">'комс 45-1'!I19</f>
        <v>52872.01999999999</v>
      </c>
      <c r="K19" s="26">
        <f ca="1">'комс 45-1'!J19</f>
        <v>32988.32</v>
      </c>
      <c r="L19" s="26"/>
      <c r="M19" s="8">
        <v>44866.25</v>
      </c>
      <c r="N19" s="67">
        <f t="shared" si="0"/>
        <v>64749.94999999999</v>
      </c>
    </row>
    <row r="20" spans="1:14">
      <c r="A20" s="26">
        <v>18</v>
      </c>
      <c r="B20" s="26" t="s">
        <v>152</v>
      </c>
      <c r="C20" s="26">
        <f ca="1">'красноарм 125-1'!B19</f>
        <v>37763.58</v>
      </c>
      <c r="D20" s="26">
        <f ca="1">'красноарм 125-1'!C19</f>
        <v>0</v>
      </c>
      <c r="E20" s="26">
        <f ca="1">'красноарм 125-1'!D19</f>
        <v>7761.54</v>
      </c>
      <c r="F20" s="26">
        <f ca="1">'красноарм 125-1'!E19</f>
        <v>537.38</v>
      </c>
      <c r="G20" s="26">
        <f ca="1">'красноарм 125-1'!F19</f>
        <v>19815.72</v>
      </c>
      <c r="H20" s="26">
        <f ca="1">'красноарм 125-1'!G19</f>
        <v>0</v>
      </c>
      <c r="I20" s="26">
        <f ca="1">'красноарм 125-1'!H19</f>
        <v>3489.6</v>
      </c>
      <c r="J20" s="47">
        <f ca="1">'красноарм 125-1'!I19</f>
        <v>69367.820000000007</v>
      </c>
      <c r="K20" s="26">
        <f ca="1">'красноарм 125-1'!J19</f>
        <v>62415.5</v>
      </c>
      <c r="L20" s="26"/>
      <c r="M20" s="8">
        <v>11449.03</v>
      </c>
      <c r="N20" s="67">
        <f t="shared" si="0"/>
        <v>18401.350000000006</v>
      </c>
    </row>
    <row r="21" spans="1:14">
      <c r="A21" s="26">
        <v>19</v>
      </c>
      <c r="B21" s="26" t="s">
        <v>153</v>
      </c>
      <c r="C21" s="26">
        <f ca="1">'красноарм 22'!B19</f>
        <v>33455.4</v>
      </c>
      <c r="D21" s="26">
        <f ca="1">'красноарм 22'!C19</f>
        <v>0</v>
      </c>
      <c r="E21" s="26">
        <f ca="1">'красноарм 22'!D19</f>
        <v>4096.83</v>
      </c>
      <c r="F21" s="26">
        <f ca="1">'красноарм 22'!E19</f>
        <v>0</v>
      </c>
      <c r="G21" s="26">
        <f ca="1">'красноарм 22'!F19</f>
        <v>10459.5</v>
      </c>
      <c r="H21" s="26">
        <f ca="1">'красноарм 22'!G19</f>
        <v>0</v>
      </c>
      <c r="I21" s="26">
        <f ca="1">'красноарм 22'!H19</f>
        <v>3091.4399999999996</v>
      </c>
      <c r="J21" s="26">
        <f ca="1">'красноарм 22'!I19</f>
        <v>51103.17</v>
      </c>
      <c r="K21" s="26">
        <f ca="1">'красноарм 22'!J19</f>
        <v>33804</v>
      </c>
      <c r="L21" s="26"/>
      <c r="M21" s="8">
        <v>59624.42</v>
      </c>
      <c r="N21" s="67">
        <f t="shared" si="0"/>
        <v>76923.59</v>
      </c>
    </row>
    <row r="22" spans="1:14">
      <c r="A22" s="26">
        <v>20</v>
      </c>
      <c r="B22" s="26" t="s">
        <v>154</v>
      </c>
      <c r="C22" s="26">
        <f ca="1">'красноарм 50'!B19</f>
        <v>39730.68</v>
      </c>
      <c r="D22" s="26">
        <f ca="1">'красноарм 50'!C19</f>
        <v>0</v>
      </c>
      <c r="E22" s="26">
        <f ca="1">'красноарм 50'!D19</f>
        <v>8118.87</v>
      </c>
      <c r="F22" s="26">
        <f ca="1">'красноарм 50'!E19</f>
        <v>0</v>
      </c>
      <c r="G22" s="26">
        <f ca="1">'красноарм 50'!F19</f>
        <v>20728.030000000002</v>
      </c>
      <c r="H22" s="26">
        <f ca="1">'красноарм 50'!G19</f>
        <v>0</v>
      </c>
      <c r="I22" s="26">
        <f ca="1">'красноарм 50'!H19</f>
        <v>3671.3399999999997</v>
      </c>
      <c r="J22" s="47">
        <f ca="1">'красноарм 50'!I19</f>
        <v>72248.92</v>
      </c>
      <c r="K22" s="26">
        <f ca="1">'красноарм 50'!J19</f>
        <v>54632.029999999992</v>
      </c>
      <c r="L22" s="26"/>
      <c r="M22" s="8">
        <v>102569.04</v>
      </c>
      <c r="N22" s="67">
        <f t="shared" si="0"/>
        <v>120185.93</v>
      </c>
    </row>
    <row r="23" spans="1:14">
      <c r="A23" s="26">
        <v>21</v>
      </c>
      <c r="B23" s="26" t="s">
        <v>155</v>
      </c>
      <c r="C23" s="26">
        <f ca="1">'красноарм 54'!B19</f>
        <v>34502.46</v>
      </c>
      <c r="D23" s="26"/>
      <c r="E23" s="26">
        <f ca="1">'красноарм 54'!D19</f>
        <v>7786.68</v>
      </c>
      <c r="F23" s="26">
        <f ca="1">'красноарм 54'!E19</f>
        <v>0</v>
      </c>
      <c r="G23" s="47">
        <f ca="1">'красноарм 54'!F19</f>
        <v>19880.12</v>
      </c>
      <c r="H23" s="26"/>
      <c r="I23" s="26">
        <f ca="1">'красноарм 54'!H19</f>
        <v>3188.22</v>
      </c>
      <c r="J23" s="26">
        <f ca="1">'красноарм 54'!I19</f>
        <v>65357.48000000001</v>
      </c>
      <c r="K23" s="47">
        <f ca="1">'красноарм 54'!J19</f>
        <v>41120.629999999997</v>
      </c>
      <c r="L23" s="26"/>
      <c r="M23" s="8">
        <v>72023.149999999994</v>
      </c>
      <c r="N23" s="67">
        <f t="shared" si="0"/>
        <v>96260</v>
      </c>
    </row>
    <row r="24" spans="1:14">
      <c r="A24" s="26">
        <v>22</v>
      </c>
      <c r="B24" s="26" t="s">
        <v>156</v>
      </c>
      <c r="C24" s="26">
        <f ca="1">'красноарм 55'!B19</f>
        <v>43664.87999999999</v>
      </c>
      <c r="D24" s="26">
        <f ca="1">'красноарм 55'!C19</f>
        <v>0</v>
      </c>
      <c r="E24" s="26">
        <f ca="1">'красноарм 55'!D19</f>
        <v>7772.62</v>
      </c>
      <c r="F24" s="26">
        <f ca="1">'красноарм 55'!E19</f>
        <v>0</v>
      </c>
      <c r="G24" s="26">
        <f ca="1">'красноарм 55'!F19</f>
        <v>19844.02</v>
      </c>
      <c r="H24" s="26">
        <f ca="1">'красноарм 55'!G19</f>
        <v>0</v>
      </c>
      <c r="I24" s="26">
        <f ca="1">'красноарм 55'!H19</f>
        <v>4034.88</v>
      </c>
      <c r="J24" s="47">
        <f ca="1">'красноарм 55'!I19</f>
        <v>75316.399999999994</v>
      </c>
      <c r="K24" s="26">
        <f ca="1">'красноарм 55'!J19</f>
        <v>52711.62</v>
      </c>
      <c r="L24" s="26"/>
      <c r="M24" s="8">
        <v>28507.52</v>
      </c>
      <c r="N24" s="67">
        <f t="shared" si="0"/>
        <v>51112.299999999988</v>
      </c>
    </row>
    <row r="25" spans="1:14">
      <c r="A25" s="26">
        <v>23</v>
      </c>
      <c r="B25" s="26" t="s">
        <v>157</v>
      </c>
      <c r="C25" s="26">
        <f ca="1">'красноарм 63'!B19</f>
        <v>41034.18</v>
      </c>
      <c r="D25" s="26">
        <f ca="1">'красноарм 63'!C19</f>
        <v>0</v>
      </c>
      <c r="E25" s="26">
        <f ca="1">'красноарм 63'!D19</f>
        <v>13268.299999999997</v>
      </c>
      <c r="F25" s="26">
        <f ca="1">'красноарм 63'!E19</f>
        <v>0</v>
      </c>
      <c r="G25" s="26">
        <f ca="1">'красноарм 63'!F19</f>
        <v>33874.859999999993</v>
      </c>
      <c r="H25" s="26">
        <f ca="1">'красноарм 63'!G19</f>
        <v>0</v>
      </c>
      <c r="I25" s="26">
        <f ca="1">'красноарм 63'!H19</f>
        <v>3791.76</v>
      </c>
      <c r="J25" s="47">
        <f ca="1">'красноарм 63'!I19</f>
        <v>91969.1</v>
      </c>
      <c r="K25" s="26">
        <f ca="1">'красноарм 63'!J19</f>
        <v>58736.130000000005</v>
      </c>
      <c r="L25" s="26"/>
      <c r="M25" s="8">
        <v>125852.32</v>
      </c>
      <c r="N25" s="67">
        <f t="shared" si="0"/>
        <v>159085.29</v>
      </c>
    </row>
    <row r="26" spans="1:14">
      <c r="A26" s="26">
        <v>24</v>
      </c>
      <c r="B26" s="26" t="s">
        <v>158</v>
      </c>
      <c r="C26" s="26">
        <f ca="1">'красноарм 65'!B19</f>
        <v>42939.659999999996</v>
      </c>
      <c r="D26" s="26">
        <f ca="1">'красноарм 65'!C19</f>
        <v>0</v>
      </c>
      <c r="E26" s="26">
        <f ca="1">'красноарм 65'!D19</f>
        <v>7764.31</v>
      </c>
      <c r="F26" s="26">
        <f ca="1">'красноарм 65'!E19</f>
        <v>0</v>
      </c>
      <c r="G26" s="26">
        <f ca="1">'красноарм 65'!F19</f>
        <v>19822.84</v>
      </c>
      <c r="H26" s="26">
        <f ca="1">'красноарм 65'!G19</f>
        <v>0</v>
      </c>
      <c r="I26" s="26">
        <f ca="1">'красноарм 65'!H19</f>
        <v>3967.8599999999997</v>
      </c>
      <c r="J26" s="47">
        <f ca="1">'красноарм 65'!I19</f>
        <v>74494.669999999984</v>
      </c>
      <c r="K26" s="26">
        <f ca="1">'красноарм 65'!J19</f>
        <v>65323.54</v>
      </c>
      <c r="L26" s="26"/>
      <c r="M26" s="8">
        <v>16141.18</v>
      </c>
      <c r="N26" s="67">
        <f t="shared" si="0"/>
        <v>25312.309999999983</v>
      </c>
    </row>
    <row r="27" spans="1:14">
      <c r="A27" s="26">
        <v>25</v>
      </c>
      <c r="B27" s="26" t="s">
        <v>159</v>
      </c>
      <c r="C27" s="26">
        <f ca="1">'красноарм 125'!B19</f>
        <v>37773.060000000005</v>
      </c>
      <c r="D27" s="26">
        <f ca="1">'красноарм 125'!C19</f>
        <v>0</v>
      </c>
      <c r="E27" s="26">
        <f ca="1">'красноарм 125'!D19</f>
        <v>5506.7599999999993</v>
      </c>
      <c r="F27" s="26">
        <f ca="1">'красноарм 125'!E19</f>
        <v>476.44</v>
      </c>
      <c r="G27" s="26">
        <f ca="1">'красноарм 125'!F19</f>
        <v>14059.159999999998</v>
      </c>
      <c r="H27" s="26">
        <f ca="1">'красноарм 125'!G19</f>
        <v>0</v>
      </c>
      <c r="I27" s="26">
        <f ca="1">'красноарм 125'!H19</f>
        <v>3490.4399999999996</v>
      </c>
      <c r="J27" s="47">
        <f ca="1">'красноарм 125'!I19</f>
        <v>61305.859999999993</v>
      </c>
      <c r="K27" s="26">
        <f ca="1">'красноарм 125'!J19</f>
        <v>55157.41</v>
      </c>
      <c r="L27" s="26"/>
      <c r="M27" s="8">
        <v>6543.52</v>
      </c>
      <c r="N27" s="67">
        <f t="shared" si="0"/>
        <v>12691.96999999999</v>
      </c>
    </row>
    <row r="28" spans="1:14">
      <c r="A28" s="26">
        <v>26</v>
      </c>
      <c r="B28" s="26" t="s">
        <v>160</v>
      </c>
      <c r="C28" s="26">
        <f ca="1">'красноарм 127'!B19</f>
        <v>43299.9</v>
      </c>
      <c r="D28" s="26">
        <f ca="1">'красноарм 127'!C19</f>
        <v>0</v>
      </c>
      <c r="E28" s="26">
        <f ca="1">'красноарм 127'!D19</f>
        <v>7382.0500000000011</v>
      </c>
      <c r="F28" s="26">
        <f ca="1">'красноарм 127'!E19</f>
        <v>238.22</v>
      </c>
      <c r="G28" s="26">
        <f ca="1">'красноарм 127'!F19</f>
        <v>18846.89</v>
      </c>
      <c r="H28" s="26">
        <f ca="1">'красноарм 127'!G19</f>
        <v>0</v>
      </c>
      <c r="I28" s="26">
        <f ca="1">'красноарм 127'!H19</f>
        <v>4001.1600000000003</v>
      </c>
      <c r="J28" s="47">
        <f ca="1">'красноарм 127'!I19</f>
        <v>73768.219999999987</v>
      </c>
      <c r="K28" s="26">
        <f ca="1">'красноарм 127'!J19</f>
        <v>68867.740000000005</v>
      </c>
      <c r="L28" s="26"/>
      <c r="M28" s="8">
        <v>5082.5</v>
      </c>
      <c r="N28" s="67">
        <f t="shared" si="0"/>
        <v>9982.9799999999814</v>
      </c>
    </row>
    <row r="29" spans="1:14">
      <c r="A29" s="26">
        <v>27</v>
      </c>
      <c r="B29" s="26" t="s">
        <v>161</v>
      </c>
      <c r="C29" s="26">
        <f ca="1">'красноарм 129'!B19</f>
        <v>43911.360000000001</v>
      </c>
      <c r="D29" s="26">
        <f ca="1">'красноарм 129'!C19</f>
        <v>0</v>
      </c>
      <c r="E29" s="26">
        <f ca="1">'красноарм 129'!D19</f>
        <v>8789.75</v>
      </c>
      <c r="F29" s="26">
        <f ca="1">'красноарм 129'!E19</f>
        <v>119.11</v>
      </c>
      <c r="G29" s="26">
        <f ca="1">'красноарм 129'!F19</f>
        <v>22440.84</v>
      </c>
      <c r="H29" s="26">
        <f ca="1">'красноарм 129'!G19</f>
        <v>0</v>
      </c>
      <c r="I29" s="26">
        <f ca="1">'красноарм 129'!H19</f>
        <v>4057.62</v>
      </c>
      <c r="J29" s="26">
        <f ca="1">'красноарм 129'!I19</f>
        <v>79318.680000000022</v>
      </c>
      <c r="K29" s="26">
        <f ca="1">'красноарм 129'!J19</f>
        <v>78033.100000000006</v>
      </c>
      <c r="L29" s="26"/>
      <c r="M29" s="8">
        <v>37927.65</v>
      </c>
      <c r="N29" s="67">
        <f t="shared" si="0"/>
        <v>39213.230000000018</v>
      </c>
    </row>
    <row r="30" spans="1:14">
      <c r="A30" s="26">
        <v>28</v>
      </c>
      <c r="B30" s="26" t="s">
        <v>162</v>
      </c>
      <c r="C30" s="26">
        <f ca="1">'ленинская 109'!B19</f>
        <v>39695.159999999996</v>
      </c>
      <c r="D30" s="26">
        <f ca="1">'ленинская 109'!C19</f>
        <v>0</v>
      </c>
      <c r="E30" s="26">
        <f ca="1">'ленинская 109'!D19</f>
        <v>6459.64</v>
      </c>
      <c r="F30" s="26">
        <f ca="1">'ленинская 109'!E19</f>
        <v>1939.6</v>
      </c>
      <c r="G30" s="26">
        <f ca="1">'ленинская 109'!F19</f>
        <v>16491.879999999997</v>
      </c>
      <c r="H30" s="26">
        <f ca="1">'ленинская 109'!G19</f>
        <v>1004.94</v>
      </c>
      <c r="I30" s="26">
        <f ca="1">'ленинская 109'!H19</f>
        <v>3668.0400000000004</v>
      </c>
      <c r="J30" s="26">
        <f ca="1">'ленинская 109'!I19</f>
        <v>69259.260000000009</v>
      </c>
      <c r="K30" s="47">
        <f ca="1">'ленинская 109'!J19</f>
        <v>51873.42</v>
      </c>
      <c r="L30" s="26"/>
      <c r="M30" s="8">
        <v>24788.06</v>
      </c>
      <c r="N30" s="67">
        <f t="shared" si="0"/>
        <v>42173.900000000009</v>
      </c>
    </row>
    <row r="31" spans="1:14">
      <c r="A31" s="26">
        <v>29</v>
      </c>
      <c r="B31" s="26" t="s">
        <v>163</v>
      </c>
      <c r="C31" s="26">
        <f ca="1">'ленинская 111'!B19</f>
        <v>39526.86</v>
      </c>
      <c r="D31" s="26">
        <f ca="1">'ленинская 111'!C19</f>
        <v>0</v>
      </c>
      <c r="E31" s="26">
        <f ca="1">'ленинская 111'!D19</f>
        <v>5163.2800000000007</v>
      </c>
      <c r="F31" s="26">
        <f ca="1">'ленинская 111'!E19</f>
        <v>457.05</v>
      </c>
      <c r="G31" s="26">
        <f ca="1">'ленинская 111'!F19</f>
        <v>13182.22</v>
      </c>
      <c r="H31" s="26">
        <f ca="1">'ленинская 111'!G19</f>
        <v>1000.68</v>
      </c>
      <c r="I31" s="26">
        <f ca="1">'ленинская 111'!H19</f>
        <v>3652.5</v>
      </c>
      <c r="J31" s="26">
        <f ca="1">'ленинская 111'!I19</f>
        <v>62982.590000000011</v>
      </c>
      <c r="K31" s="26">
        <f ca="1">'ленинская 111'!J19</f>
        <v>53652.76</v>
      </c>
      <c r="L31" s="26"/>
      <c r="M31" s="8">
        <v>32377.29</v>
      </c>
      <c r="N31" s="67">
        <f t="shared" si="0"/>
        <v>41707.12000000001</v>
      </c>
    </row>
    <row r="32" spans="1:14">
      <c r="A32" s="26">
        <v>30</v>
      </c>
      <c r="B32" s="26" t="s">
        <v>164</v>
      </c>
      <c r="C32" s="26">
        <f ca="1">'ленинская 130'!B19</f>
        <v>27757.439999999995</v>
      </c>
      <c r="D32" s="26">
        <f ca="1">'ленинская 130'!C19</f>
        <v>0</v>
      </c>
      <c r="E32" s="26">
        <f ca="1">'ленинская 130'!D19</f>
        <v>5357.18</v>
      </c>
      <c r="F32" s="26">
        <f ca="1">'ленинская 130'!E19</f>
        <v>0</v>
      </c>
      <c r="G32" s="26">
        <f ca="1">'ленинская 130'!F19</f>
        <v>13677.260000000002</v>
      </c>
      <c r="H32" s="26">
        <f ca="1">'ленинская 130'!G19</f>
        <v>644.4</v>
      </c>
      <c r="I32" s="26">
        <f ca="1">'ленинская 130'!H19</f>
        <v>2564.9399999999996</v>
      </c>
      <c r="J32" s="26">
        <f ca="1">SUM(C32:I32)</f>
        <v>50001.22</v>
      </c>
      <c r="K32" s="26">
        <f ca="1">'ленинская 130'!J19</f>
        <v>42408.500000000007</v>
      </c>
      <c r="L32" s="26"/>
      <c r="M32" s="8">
        <v>35161.589999999997</v>
      </c>
      <c r="N32" s="67">
        <f t="shared" si="0"/>
        <v>42754.30999999999</v>
      </c>
    </row>
    <row r="33" spans="1:14">
      <c r="A33" s="26">
        <v>31</v>
      </c>
      <c r="B33" s="26" t="s">
        <v>165</v>
      </c>
      <c r="C33" s="26">
        <f ca="1">'механиз 4'!B19</f>
        <v>0</v>
      </c>
      <c r="D33" s="26">
        <f ca="1">'механиз 4'!C19</f>
        <v>0</v>
      </c>
      <c r="E33" s="26">
        <f ca="1">'механиз 4'!D19</f>
        <v>4188.24</v>
      </c>
      <c r="F33" s="26">
        <f ca="1">'механиз 4'!F19</f>
        <v>0</v>
      </c>
      <c r="G33" s="26">
        <f ca="1">'механиз 4'!G19</f>
        <v>0</v>
      </c>
      <c r="H33" s="26">
        <f ca="1">'механиз 4'!G19</f>
        <v>0</v>
      </c>
      <c r="I33" s="26">
        <f ca="1">'механиз 4'!H19</f>
        <v>1264.5</v>
      </c>
      <c r="J33" s="26">
        <f ca="1">SUM(C33:I33)</f>
        <v>5452.74</v>
      </c>
      <c r="K33" s="26">
        <f ca="1">'механиз 4'!J19</f>
        <v>4522.16</v>
      </c>
      <c r="L33" s="26"/>
      <c r="M33" s="8">
        <v>5927.1</v>
      </c>
      <c r="N33" s="67">
        <f t="shared" si="0"/>
        <v>6857.68</v>
      </c>
    </row>
    <row r="34" spans="1:14">
      <c r="A34" s="26">
        <v>32</v>
      </c>
      <c r="B34" s="26" t="s">
        <v>166</v>
      </c>
      <c r="C34" s="26">
        <f ca="1">'мира 31'!B19</f>
        <v>46822.2</v>
      </c>
      <c r="D34" s="26">
        <f ca="1">'мира 31'!C19</f>
        <v>0</v>
      </c>
      <c r="E34" s="26">
        <f ca="1">'мира 31'!D19</f>
        <v>7725.5300000000007</v>
      </c>
      <c r="F34" s="26">
        <f ca="1">'мира 31'!E19</f>
        <v>137.4</v>
      </c>
      <c r="G34" s="26">
        <f ca="1">'мира 31'!F19</f>
        <v>19723.8</v>
      </c>
      <c r="H34" s="26">
        <f ca="1">'мира 31'!G19</f>
        <v>0</v>
      </c>
      <c r="I34" s="26">
        <f ca="1">'мира 31'!H19</f>
        <v>4326.6000000000004</v>
      </c>
      <c r="J34" s="26">
        <f ca="1">'мира 31'!I19</f>
        <v>78735.53</v>
      </c>
      <c r="K34" s="26">
        <f ca="1">'мира 31'!J19</f>
        <v>60189.43</v>
      </c>
      <c r="L34" s="26"/>
      <c r="M34" s="8">
        <v>-14408.42</v>
      </c>
      <c r="N34" s="67">
        <f t="shared" si="0"/>
        <v>4137.6799999999985</v>
      </c>
    </row>
    <row r="35" spans="1:14">
      <c r="A35" s="26">
        <v>33</v>
      </c>
      <c r="B35" s="26" t="s">
        <v>167</v>
      </c>
      <c r="C35" s="26">
        <f ca="1">'мира 33'!B19</f>
        <v>41626.68</v>
      </c>
      <c r="D35" s="26">
        <f ca="1">'мира 33'!C19</f>
        <v>0</v>
      </c>
      <c r="E35" s="26">
        <f ca="1">'мира 33'!D19</f>
        <v>5871.5599999999995</v>
      </c>
      <c r="F35" s="26">
        <f ca="1">'мира 33'!E19</f>
        <v>228.54</v>
      </c>
      <c r="G35" s="26">
        <f ca="1">'мира 33'!F19</f>
        <v>14991.25</v>
      </c>
      <c r="H35" s="26">
        <f ca="1">'мира 33'!G19</f>
        <v>1053.8399999999999</v>
      </c>
      <c r="I35" s="26">
        <f ca="1">'мира 33'!H19</f>
        <v>3846.5400000000004</v>
      </c>
      <c r="J35" s="26">
        <f ca="1">'мира 33'!I19</f>
        <v>67618.409999999989</v>
      </c>
      <c r="K35" s="26">
        <f ca="1">'мира 33'!J19</f>
        <v>61806.68</v>
      </c>
      <c r="L35" s="26"/>
      <c r="M35" s="8">
        <v>11892.41</v>
      </c>
      <c r="N35" s="67">
        <f t="shared" si="0"/>
        <v>17704.139999999989</v>
      </c>
    </row>
    <row r="36" spans="1:14">
      <c r="A36" s="26">
        <v>34</v>
      </c>
      <c r="B36" s="26" t="s">
        <v>168</v>
      </c>
      <c r="C36" s="26">
        <f ca="1">'мира 34'!B19</f>
        <v>19680.480000000003</v>
      </c>
      <c r="D36" s="26">
        <f ca="1">'мира 34'!C19</f>
        <v>0</v>
      </c>
      <c r="E36" s="26">
        <f ca="1">'мира 34'!D19</f>
        <v>1634.2999999999997</v>
      </c>
      <c r="F36" s="26">
        <f ca="1">'мира 34'!E19</f>
        <v>0</v>
      </c>
      <c r="G36" s="26">
        <f ca="1">'мира 34'!F19</f>
        <v>4172.46</v>
      </c>
      <c r="H36" s="26">
        <f ca="1">'мира 34'!G19</f>
        <v>498.24000000000007</v>
      </c>
      <c r="I36" s="26">
        <f ca="1">'мира 34'!H19</f>
        <v>1818.6</v>
      </c>
      <c r="J36" s="26">
        <f ca="1">'мира 34'!I19</f>
        <v>27804.079999999998</v>
      </c>
      <c r="K36" s="26">
        <f ca="1">'мира 34'!J19</f>
        <v>14287.08</v>
      </c>
      <c r="L36" s="26"/>
      <c r="M36" s="8">
        <v>40805.910000000003</v>
      </c>
      <c r="N36" s="67">
        <f t="shared" si="0"/>
        <v>54322.91</v>
      </c>
    </row>
    <row r="37" spans="1:14">
      <c r="A37" s="26">
        <v>35</v>
      </c>
      <c r="B37" s="26" t="s">
        <v>169</v>
      </c>
      <c r="C37" s="26">
        <f ca="1">'мира 34-1'!B19</f>
        <v>30729.42</v>
      </c>
      <c r="D37" s="26">
        <f ca="1">'мира 34-1'!C19</f>
        <v>0</v>
      </c>
      <c r="E37" s="26">
        <f ca="1">'мира 34-1'!D19</f>
        <v>6708.9400000000005</v>
      </c>
      <c r="F37" s="26">
        <f ca="1">'мира 34-1'!E19</f>
        <v>0</v>
      </c>
      <c r="G37" s="26">
        <f ca="1">'мира 34-1'!F19</f>
        <v>17128.38</v>
      </c>
      <c r="H37" s="26">
        <f ca="1">'мира 34-1'!G19</f>
        <v>777.95999999999992</v>
      </c>
      <c r="I37" s="26">
        <f ca="1">'мира 34-1'!H19</f>
        <v>2839.5600000000004</v>
      </c>
      <c r="J37" s="26">
        <f ca="1">'мира 34-1'!I19</f>
        <v>58184.26</v>
      </c>
      <c r="K37" s="26">
        <f ca="1">'мира 34-1'!J19</f>
        <v>41025.770000000004</v>
      </c>
      <c r="L37" s="26"/>
      <c r="M37" s="8">
        <v>29637.77</v>
      </c>
      <c r="N37" s="67">
        <f t="shared" si="0"/>
        <v>46796.259999999995</v>
      </c>
    </row>
    <row r="38" spans="1:14">
      <c r="A38" s="26">
        <v>36</v>
      </c>
      <c r="B38" s="26" t="s">
        <v>170</v>
      </c>
      <c r="C38" s="26">
        <f ca="1">'мира 36'!B19</f>
        <v>28577.46</v>
      </c>
      <c r="D38" s="26">
        <f ca="1">'мира 36'!C19</f>
        <v>0</v>
      </c>
      <c r="E38" s="26">
        <f ca="1">'мира 36'!D19</f>
        <v>6232.5000000000009</v>
      </c>
      <c r="F38" s="26">
        <f ca="1">'мира 36-1'!E19</f>
        <v>301.66000000000003</v>
      </c>
      <c r="G38" s="26">
        <f ca="1">'мира 36'!F19</f>
        <v>15912</v>
      </c>
      <c r="H38" s="26">
        <f ca="1">'мира 36'!G19</f>
        <v>723.48</v>
      </c>
      <c r="I38" s="26">
        <f ca="1">'мира 36'!H19</f>
        <v>2640.72</v>
      </c>
      <c r="J38" s="26">
        <f ca="1">SUM(C38:I38)</f>
        <v>54387.820000000007</v>
      </c>
      <c r="K38" s="26">
        <f ca="1">'мира 36'!J19</f>
        <v>43229.1</v>
      </c>
      <c r="L38" s="26"/>
      <c r="M38" s="8">
        <v>37072.31</v>
      </c>
      <c r="N38" s="67">
        <f t="shared" si="0"/>
        <v>48231.030000000006</v>
      </c>
    </row>
    <row r="39" spans="1:14">
      <c r="A39" s="26">
        <v>37</v>
      </c>
      <c r="B39" s="26" t="s">
        <v>171</v>
      </c>
      <c r="C39" s="26">
        <f ca="1">'мира 36-1'!B19</f>
        <v>33601.86</v>
      </c>
      <c r="D39" s="26">
        <f ca="1">'мира 36-1'!C19</f>
        <v>0</v>
      </c>
      <c r="E39" s="26">
        <f ca="1">'мира 36-1'!D19</f>
        <v>6304.52</v>
      </c>
      <c r="F39" s="26">
        <f ca="1">'мира 36-1'!E19</f>
        <v>301.66000000000003</v>
      </c>
      <c r="G39" s="26">
        <f ca="1">'мира 36-1'!F19</f>
        <v>16095.860999999999</v>
      </c>
      <c r="H39" s="26">
        <f ca="1">'мира 36-1'!G19</f>
        <v>850.68</v>
      </c>
      <c r="I39" s="26">
        <f ca="1">'мира 36-1'!H19</f>
        <v>3105</v>
      </c>
      <c r="J39" s="26">
        <f ca="1">'мира 36-1'!I19</f>
        <v>60259.581000000013</v>
      </c>
      <c r="K39" s="47">
        <f ca="1">'мира 36-1'!J19</f>
        <v>54370.06</v>
      </c>
      <c r="L39" s="26"/>
      <c r="M39" s="8">
        <v>28840.01</v>
      </c>
      <c r="N39" s="67">
        <f t="shared" si="0"/>
        <v>34729.531000000017</v>
      </c>
    </row>
    <row r="40" spans="1:14">
      <c r="A40" s="26">
        <v>38</v>
      </c>
      <c r="B40" s="26" t="s">
        <v>172</v>
      </c>
      <c r="C40" s="26">
        <f ca="1">'мира 38'!B19</f>
        <v>27150.719999999998</v>
      </c>
      <c r="D40" s="26">
        <f ca="1">'мира 38'!C19</f>
        <v>0</v>
      </c>
      <c r="E40" s="26">
        <f ca="1">'мира 38'!D19</f>
        <v>3310.1600000000003</v>
      </c>
      <c r="F40" s="26">
        <f ca="1">'мира 38'!E19</f>
        <v>0</v>
      </c>
      <c r="G40" s="26">
        <f ca="1">'мира 38'!F19</f>
        <v>8451.06</v>
      </c>
      <c r="H40" s="26">
        <f ca="1">'мира 38'!G19</f>
        <v>687.3599999999999</v>
      </c>
      <c r="I40" s="26">
        <f ca="1">'мира 38'!H19</f>
        <v>2508.8399999999997</v>
      </c>
      <c r="J40" s="26">
        <f ca="1">'мира 38'!I19</f>
        <v>42108.14</v>
      </c>
      <c r="K40" s="26">
        <f ca="1">'мира 38'!J19</f>
        <v>38844.400000000001</v>
      </c>
      <c r="L40" s="26"/>
      <c r="M40" s="8">
        <v>29129.47</v>
      </c>
      <c r="N40" s="67">
        <f t="shared" si="0"/>
        <v>32393.21</v>
      </c>
    </row>
    <row r="41" spans="1:14">
      <c r="A41" s="26">
        <v>39</v>
      </c>
      <c r="B41" s="26" t="s">
        <v>173</v>
      </c>
      <c r="C41" s="26">
        <f ca="1">'мира 40'!B19</f>
        <v>34298.639999999999</v>
      </c>
      <c r="D41" s="26">
        <f ca="1">'мира 40'!C19</f>
        <v>0</v>
      </c>
      <c r="E41" s="26">
        <f ca="1">'мира 40'!D19</f>
        <v>6038.6</v>
      </c>
      <c r="F41" s="26">
        <f ca="1">'мира 40'!E19</f>
        <v>0</v>
      </c>
      <c r="G41" s="26">
        <f ca="1">'мира 40'!F19</f>
        <v>15416.960000000001</v>
      </c>
      <c r="H41" s="26">
        <f ca="1">'мира 40'!G19</f>
        <v>868.32</v>
      </c>
      <c r="I41" s="26">
        <f ca="1">'мира 40'!H19</f>
        <v>3169.38</v>
      </c>
      <c r="J41" s="26">
        <f ca="1">'мира 40'!I19</f>
        <v>59791.899999999994</v>
      </c>
      <c r="K41" s="26">
        <f ca="1">'мира 40'!J19</f>
        <v>67108.88</v>
      </c>
      <c r="L41" s="26"/>
      <c r="M41" s="8">
        <v>24840.03</v>
      </c>
      <c r="N41" s="67">
        <f t="shared" si="0"/>
        <v>17523.049999999988</v>
      </c>
    </row>
    <row r="42" spans="1:14">
      <c r="A42" s="26">
        <v>40</v>
      </c>
      <c r="B42" s="26" t="s">
        <v>174</v>
      </c>
      <c r="C42" s="26">
        <f ca="1">'мира 42'!B19</f>
        <v>16144.92</v>
      </c>
      <c r="D42" s="26">
        <f ca="1">'мира 42'!C19</f>
        <v>0</v>
      </c>
      <c r="E42" s="26">
        <f ca="1">'мира 42'!D19</f>
        <v>2362.81</v>
      </c>
      <c r="F42" s="26">
        <f ca="1">'мира 42'!E19</f>
        <v>0</v>
      </c>
      <c r="G42" s="26">
        <f ca="1">'мира 42'!F19</f>
        <v>6032.420000000001</v>
      </c>
      <c r="H42" s="26">
        <f ca="1">'мира 42'!G19</f>
        <v>408.72</v>
      </c>
      <c r="I42" s="26">
        <f ca="1">'мира 42'!H19</f>
        <v>1491.9</v>
      </c>
      <c r="J42" s="26">
        <f ca="1">'мира 42'!I19</f>
        <v>26440.77</v>
      </c>
      <c r="K42" s="47">
        <f ca="1">'мира 42'!J19</f>
        <v>20785.319999999996</v>
      </c>
      <c r="L42" s="26"/>
      <c r="M42" s="8">
        <v>756.06</v>
      </c>
      <c r="N42" s="67">
        <f t="shared" si="0"/>
        <v>6411.5100000000039</v>
      </c>
    </row>
    <row r="43" spans="1:14">
      <c r="A43" s="26">
        <v>41</v>
      </c>
      <c r="B43" s="26" t="s">
        <v>175</v>
      </c>
      <c r="C43" s="26">
        <f ca="1">'мира 42-1'!B19</f>
        <v>32075.58</v>
      </c>
      <c r="D43" s="26">
        <f ca="1">'мира 42-1'!C19</f>
        <v>0</v>
      </c>
      <c r="E43" s="26">
        <f ca="1">'мира 42-1'!D19</f>
        <v>4010.9600000000005</v>
      </c>
      <c r="F43" s="26">
        <f ca="1">'мира 42-1'!E19</f>
        <v>91.42</v>
      </c>
      <c r="G43" s="26">
        <f ca="1">'мира 42-1'!F19</f>
        <v>10240.24</v>
      </c>
      <c r="H43" s="26">
        <f ca="1">'мира 42-1'!G19</f>
        <v>812.04000000000008</v>
      </c>
      <c r="I43" s="26">
        <f ca="1">'мира 42-1'!H19</f>
        <v>2963.9399999999996</v>
      </c>
      <c r="J43" s="26">
        <f ca="1">'мира 42-1'!I19</f>
        <v>50194.18</v>
      </c>
      <c r="K43" s="47">
        <f ca="1">'мира 42-1'!J19</f>
        <v>47318.31</v>
      </c>
      <c r="L43" s="26"/>
      <c r="M43" s="8">
        <v>3869</v>
      </c>
      <c r="N43" s="67">
        <f t="shared" si="0"/>
        <v>6744.8700000000026</v>
      </c>
    </row>
    <row r="44" spans="1:14">
      <c r="A44" s="26">
        <v>42</v>
      </c>
      <c r="B44" s="26" t="s">
        <v>176</v>
      </c>
      <c r="C44" s="26">
        <f ca="1">'мира 44'!B19</f>
        <v>18538.14</v>
      </c>
      <c r="D44" s="26">
        <f ca="1">'мира 44'!C19</f>
        <v>0</v>
      </c>
      <c r="E44" s="26">
        <f ca="1">'мира 44'!D19</f>
        <v>6080.15</v>
      </c>
      <c r="F44" s="26">
        <f ca="1">'мира 44'!E19</f>
        <v>0</v>
      </c>
      <c r="G44" s="26">
        <f ca="1">'мира 44'!F19</f>
        <v>15523.039999999999</v>
      </c>
      <c r="H44" s="26">
        <f ca="1">'мира 44'!G19</f>
        <v>469.32000000000005</v>
      </c>
      <c r="I44" s="26">
        <f ca="1">'мира 44'!H19</f>
        <v>2055.6</v>
      </c>
      <c r="J44" s="26">
        <f ca="1">'мира 44'!I19</f>
        <v>42666.25</v>
      </c>
      <c r="K44" s="26">
        <f ca="1">'мира 44'!J19</f>
        <v>22501.559999999998</v>
      </c>
      <c r="L44" s="26"/>
      <c r="M44" s="8">
        <v>57067.22</v>
      </c>
      <c r="N44" s="67">
        <f t="shared" si="0"/>
        <v>77231.91</v>
      </c>
    </row>
    <row r="45" spans="1:14">
      <c r="A45" s="26">
        <v>43</v>
      </c>
      <c r="B45" s="26" t="s">
        <v>177</v>
      </c>
      <c r="C45" s="26">
        <f ca="1">'мира 44-1'!B19</f>
        <v>35810.699999999997</v>
      </c>
      <c r="D45" s="26">
        <f ca="1">'мира 44-1'!C19</f>
        <v>0</v>
      </c>
      <c r="E45" s="26">
        <f ca="1">'мира 44-1'!D19</f>
        <v>5625.8700000000008</v>
      </c>
      <c r="F45" s="26">
        <f ca="1">'мира 44-1'!E19</f>
        <v>502.78000000000003</v>
      </c>
      <c r="G45" s="26">
        <f ca="1">'мира 44-1'!F19</f>
        <v>14363.24</v>
      </c>
      <c r="H45" s="26">
        <f ca="1">'мира 44-1'!G19</f>
        <v>906.6</v>
      </c>
      <c r="I45" s="26">
        <f ca="1">'мира 44-1'!H19</f>
        <v>3309.12</v>
      </c>
      <c r="J45" s="26">
        <f ca="1">'мира 44-1'!I19</f>
        <v>60518.31</v>
      </c>
      <c r="K45" s="26">
        <f ca="1">'мира 44-1'!J19</f>
        <v>58606.06</v>
      </c>
      <c r="L45" s="26"/>
      <c r="M45" s="8">
        <v>5100.3100000000004</v>
      </c>
      <c r="N45" s="67">
        <f t="shared" si="0"/>
        <v>7012.56</v>
      </c>
    </row>
    <row r="46" spans="1:14">
      <c r="A46" s="26">
        <v>44</v>
      </c>
      <c r="B46" s="26" t="s">
        <v>178</v>
      </c>
      <c r="C46" s="26">
        <f ca="1">'мира 44-2'!B19</f>
        <v>35559.480000000003</v>
      </c>
      <c r="D46" s="26">
        <f ca="1">'мира 44-2'!C19</f>
        <v>0</v>
      </c>
      <c r="E46" s="26">
        <f ca="1">'мира 44-2'!D19</f>
        <v>4143.92</v>
      </c>
      <c r="F46" s="26">
        <f ca="1">'мира 44-2'!E19</f>
        <v>141.96</v>
      </c>
      <c r="G46" s="26">
        <f ca="1">'мира 44-2'!F19</f>
        <v>10579.7</v>
      </c>
      <c r="H46" s="26">
        <f ca="1">'мира 44-2'!G19</f>
        <v>900.2399999999999</v>
      </c>
      <c r="I46" s="26">
        <f ca="1">'мира 44-2'!H19</f>
        <v>3285.9</v>
      </c>
      <c r="J46" s="26">
        <f ca="1">'мира 44-2'!I19</f>
        <v>54611.200000000004</v>
      </c>
      <c r="K46" s="26">
        <f ca="1">'мира 44-2'!J19</f>
        <v>41343.539999999994</v>
      </c>
      <c r="L46" s="26"/>
      <c r="M46" s="8">
        <v>-10925.86</v>
      </c>
      <c r="N46" s="67">
        <f t="shared" si="0"/>
        <v>2341.8000000000102</v>
      </c>
    </row>
    <row r="47" spans="1:14">
      <c r="A47" s="26">
        <v>45</v>
      </c>
      <c r="B47" s="26" t="s">
        <v>179</v>
      </c>
      <c r="C47" s="26">
        <f ca="1">'Мира 46'!B19</f>
        <v>30748.379999999997</v>
      </c>
      <c r="D47" s="26">
        <f ca="1">'Мира 46'!C19</f>
        <v>0</v>
      </c>
      <c r="E47" s="26">
        <f ca="1">'Мира 46'!D19</f>
        <v>4020.44</v>
      </c>
      <c r="F47" s="26">
        <f ca="1">'Мира 46'!E19</f>
        <v>1245.48</v>
      </c>
      <c r="G47" s="26">
        <f ca="1">'Мира 46'!F19</f>
        <v>10264.450000000001</v>
      </c>
      <c r="H47" s="26">
        <f ca="1">'Мира 46'!G19</f>
        <v>778.44</v>
      </c>
      <c r="I47" s="26">
        <f ca="1">'Мира 46'!H19</f>
        <v>2841.3</v>
      </c>
      <c r="J47" s="26">
        <f ca="1">'Мира 46'!I19</f>
        <v>49898.489999999991</v>
      </c>
      <c r="K47" s="26">
        <f ca="1">'Мира 46'!J19</f>
        <v>48844.229999999996</v>
      </c>
      <c r="L47" s="26"/>
      <c r="M47" s="8">
        <v>18413.38</v>
      </c>
      <c r="N47" s="67">
        <f t="shared" ref="N47:N67" si="1">J47-K47+M47</f>
        <v>19467.639999999996</v>
      </c>
    </row>
    <row r="48" spans="1:14">
      <c r="A48" s="26">
        <v>46</v>
      </c>
      <c r="B48" s="26" t="s">
        <v>180</v>
      </c>
      <c r="C48" s="26">
        <f ca="1">'мира 46-1'!B19</f>
        <v>19035.84</v>
      </c>
      <c r="D48" s="26">
        <f ca="1">'мира 46-1'!C19</f>
        <v>0</v>
      </c>
      <c r="E48" s="26">
        <f ca="1">'мира 46-1'!D19</f>
        <v>2290.79</v>
      </c>
      <c r="F48" s="26">
        <f ca="1">'мира 46-1'!E19</f>
        <v>1069.54</v>
      </c>
      <c r="G48" s="26">
        <f ca="1">'мира 46-1'!F19</f>
        <v>5848.5199999999986</v>
      </c>
      <c r="H48" s="26">
        <f ca="1">'мира 46-1'!G19</f>
        <v>481.91999999999996</v>
      </c>
      <c r="I48" s="26">
        <f ca="1">'мира 46-1'!H19</f>
        <v>1759.0200000000002</v>
      </c>
      <c r="J48" s="26">
        <f ca="1">'мира 46-1'!I19</f>
        <v>30485.629999999997</v>
      </c>
      <c r="K48" s="26">
        <f ca="1">'мира 46-1'!J19</f>
        <v>23015.1</v>
      </c>
      <c r="L48" s="26"/>
      <c r="M48" s="8">
        <v>20457.2</v>
      </c>
      <c r="N48" s="67">
        <f t="shared" si="1"/>
        <v>27927.73</v>
      </c>
    </row>
    <row r="49" spans="1:14">
      <c r="A49" s="26">
        <v>47</v>
      </c>
      <c r="B49" s="26" t="s">
        <v>181</v>
      </c>
      <c r="C49" s="26">
        <f ca="1">'Мира 46-2'!B19</f>
        <v>34933.800000000003</v>
      </c>
      <c r="D49" s="26">
        <f ca="1">'Мира 46-2'!C19</f>
        <v>0</v>
      </c>
      <c r="E49" s="26">
        <f ca="1">'Мира 46-2'!D19</f>
        <v>6822.51</v>
      </c>
      <c r="F49" s="26">
        <f ca="1">'Мира 46-2'!E19</f>
        <v>526.30999999999995</v>
      </c>
      <c r="G49" s="26">
        <f ca="1">'Мира 46-2'!F19</f>
        <v>17418.34</v>
      </c>
      <c r="H49" s="26">
        <f ca="1">'Мира 46-2'!G19</f>
        <v>884.4</v>
      </c>
      <c r="I49" s="26">
        <f ca="1">'Мира 46-2'!H19</f>
        <v>3228.0600000000004</v>
      </c>
      <c r="J49" s="26">
        <f ca="1">'Мира 46-2'!I19</f>
        <v>63813.42</v>
      </c>
      <c r="K49" s="26">
        <f ca="1">'Мира 46-2'!J19</f>
        <v>45629.880000000005</v>
      </c>
      <c r="L49" s="26"/>
      <c r="M49" s="8">
        <v>42877.15</v>
      </c>
      <c r="N49" s="67">
        <f t="shared" si="1"/>
        <v>61060.689999999995</v>
      </c>
    </row>
    <row r="50" spans="1:14">
      <c r="A50" s="26">
        <v>48</v>
      </c>
      <c r="B50" s="26" t="s">
        <v>182</v>
      </c>
      <c r="C50" s="26">
        <f ca="1">'Октяб 7'!B19</f>
        <v>41285.4</v>
      </c>
      <c r="D50" s="26">
        <f ca="1">'Октяб 7'!C19</f>
        <v>0</v>
      </c>
      <c r="E50" s="26">
        <f ca="1">'Октяб 7'!D19</f>
        <v>5573.24</v>
      </c>
      <c r="F50" s="26">
        <f ca="1">'Октяб 7'!E19</f>
        <v>287.94</v>
      </c>
      <c r="G50" s="26">
        <f ca="1">'Октяб 7'!F19</f>
        <v>14228.85</v>
      </c>
      <c r="H50" s="26">
        <f ca="1">'Октяб 7'!G19</f>
        <v>0</v>
      </c>
      <c r="I50" s="26">
        <f ca="1">'Октяб 7'!H19</f>
        <v>3814.98</v>
      </c>
      <c r="J50" s="26">
        <f ca="1">C50+D50+E50+F50+G50+H50+I50</f>
        <v>65190.41</v>
      </c>
      <c r="K50" s="26">
        <f ca="1">'Октяб 7'!J19</f>
        <v>56155.47</v>
      </c>
      <c r="L50" s="26"/>
      <c r="M50" s="8">
        <v>77698.63</v>
      </c>
      <c r="N50" s="67">
        <f t="shared" si="1"/>
        <v>86733.57</v>
      </c>
    </row>
    <row r="51" spans="1:14">
      <c r="A51" s="26">
        <v>49</v>
      </c>
      <c r="B51" s="26" t="s">
        <v>183</v>
      </c>
      <c r="C51" s="26">
        <f ca="1">'парковый 3'!B19</f>
        <v>40365.840000000004</v>
      </c>
      <c r="D51" s="26">
        <f ca="1">'парковый 3'!C19</f>
        <v>0</v>
      </c>
      <c r="E51" s="26">
        <f ca="1">'парковый 3'!D19</f>
        <v>6947.1599999999989</v>
      </c>
      <c r="F51" s="26">
        <f ca="1">'парковый 3'!E19</f>
        <v>0</v>
      </c>
      <c r="G51" s="26">
        <f ca="1">'парковый 3'!F19</f>
        <v>17736.599999999999</v>
      </c>
      <c r="H51" s="26">
        <f ca="1">'парковый 3'!G19</f>
        <v>0</v>
      </c>
      <c r="I51" s="26">
        <f ca="1">'парковый 3'!H19</f>
        <v>3730.02</v>
      </c>
      <c r="J51" s="26">
        <f ca="1">'парковый 3'!I19</f>
        <v>68779.62</v>
      </c>
      <c r="K51" s="26">
        <f ca="1">'парковый 3'!J19</f>
        <v>64188.13</v>
      </c>
      <c r="L51" s="26"/>
      <c r="M51" s="8">
        <v>63824.51</v>
      </c>
      <c r="N51" s="67">
        <f t="shared" si="1"/>
        <v>68416</v>
      </c>
    </row>
    <row r="52" spans="1:14">
      <c r="A52" s="26">
        <v>50</v>
      </c>
      <c r="B52" s="26" t="s">
        <v>184</v>
      </c>
      <c r="C52" s="26">
        <f ca="1">'парковый 4'!B19</f>
        <v>40934.639999999999</v>
      </c>
      <c r="D52" s="26">
        <f ca="1">'парковый 4'!C19</f>
        <v>0</v>
      </c>
      <c r="E52" s="26">
        <f ca="1">'парковый 4'!D19</f>
        <v>5451.3600000000006</v>
      </c>
      <c r="F52" s="26">
        <f ca="1">'парковый 4'!E19</f>
        <v>361.09</v>
      </c>
      <c r="G52" s="26">
        <f ca="1">'парковый 4'!F19</f>
        <v>13917.7</v>
      </c>
      <c r="H52" s="26">
        <f ca="1">'парковый 4'!G19</f>
        <v>0</v>
      </c>
      <c r="I52" s="26">
        <f ca="1">'парковый 4'!H19</f>
        <v>3782.5799999999995</v>
      </c>
      <c r="J52" s="26">
        <f ca="1">C52+D52+E52+F52+G52+H52+I52</f>
        <v>64447.369999999995</v>
      </c>
      <c r="K52" s="26">
        <f ca="1">'парковый 4'!J19</f>
        <v>54851.009999999995</v>
      </c>
      <c r="L52" s="26"/>
      <c r="M52" s="8">
        <v>31450.82</v>
      </c>
      <c r="N52" s="67">
        <f t="shared" si="1"/>
        <v>41047.18</v>
      </c>
    </row>
    <row r="53" spans="1:14">
      <c r="A53" s="26">
        <v>51</v>
      </c>
      <c r="B53" s="26" t="s">
        <v>185</v>
      </c>
      <c r="C53" s="26">
        <f ca="1">'пионер 36'!B19</f>
        <v>54002.34</v>
      </c>
      <c r="D53" s="26">
        <f ca="1">'пионер 36'!C19</f>
        <v>0</v>
      </c>
      <c r="E53" s="26">
        <f ca="1">'пионер 36'!D19</f>
        <v>8974.8100000000013</v>
      </c>
      <c r="F53" s="26">
        <f ca="1">'пионер 36'!E19</f>
        <v>91.42</v>
      </c>
      <c r="G53" s="47">
        <f ca="1">'пионер 36'!F19</f>
        <v>22913.3</v>
      </c>
      <c r="H53" s="26">
        <f ca="1">'пионер 36'!G19</f>
        <v>0</v>
      </c>
      <c r="I53" s="26">
        <f ca="1">'пионер 36'!H19</f>
        <v>4990.08</v>
      </c>
      <c r="J53" s="26">
        <f ca="1">'пионер 36'!I19</f>
        <v>90971.95</v>
      </c>
      <c r="K53" s="47">
        <f ca="1">'пионер 36'!J19</f>
        <v>78612.069999999992</v>
      </c>
      <c r="L53" s="26"/>
      <c r="M53" s="8">
        <v>13237.6</v>
      </c>
      <c r="N53" s="67">
        <f t="shared" si="1"/>
        <v>25597.480000000003</v>
      </c>
    </row>
    <row r="54" spans="1:14">
      <c r="A54" s="26">
        <v>52</v>
      </c>
      <c r="B54" s="26" t="s">
        <v>186</v>
      </c>
      <c r="C54" s="26">
        <f ca="1">'пионер 37'!B19</f>
        <v>43852.560000000005</v>
      </c>
      <c r="D54" s="26">
        <f ca="1">'пионер 37'!C20</f>
        <v>0</v>
      </c>
      <c r="E54" s="26">
        <f ca="1">'пионер 37'!D19</f>
        <v>8218.59</v>
      </c>
      <c r="F54" s="26">
        <f ca="1">'пионер 37'!E20</f>
        <v>0</v>
      </c>
      <c r="G54" s="47">
        <f ca="1">'пионер 37'!F19</f>
        <v>20982.6</v>
      </c>
      <c r="H54" s="26">
        <f ca="1">'пионер 37'!G20</f>
        <v>0</v>
      </c>
      <c r="I54" s="26">
        <f ca="1">'пионер 37'!H19</f>
        <v>4052.22</v>
      </c>
      <c r="J54" s="26">
        <f ca="1">SUM(C54:I54)</f>
        <v>77105.97</v>
      </c>
      <c r="K54" s="47">
        <f ca="1">'пионер 37'!J19</f>
        <v>53256.850000000006</v>
      </c>
      <c r="L54" s="26"/>
      <c r="M54" s="8">
        <v>18890.46</v>
      </c>
      <c r="N54" s="67">
        <f t="shared" si="1"/>
        <v>42739.579999999994</v>
      </c>
    </row>
    <row r="55" spans="1:14">
      <c r="A55" s="26">
        <v>53</v>
      </c>
      <c r="B55" s="26" t="s">
        <v>188</v>
      </c>
      <c r="C55" s="26">
        <f ca="1">'пионер 39'!B19</f>
        <v>40496.22</v>
      </c>
      <c r="D55" s="26">
        <f ca="1">'пионер 39'!C19</f>
        <v>0</v>
      </c>
      <c r="E55" s="26">
        <f ca="1">'пионер 39'!D19</f>
        <v>6947.1600000000008</v>
      </c>
      <c r="F55" s="26">
        <f ca="1">'пионер 39'!E19</f>
        <v>91.4</v>
      </c>
      <c r="G55" s="26">
        <f ca="1">'пионер 39'!F19</f>
        <v>17736.599999999999</v>
      </c>
      <c r="H55" s="26">
        <f ca="1">'пионер 39'!G19</f>
        <v>1025.22</v>
      </c>
      <c r="I55" s="26">
        <f ca="1">'пионер 39'!H19</f>
        <v>3742.0799999999995</v>
      </c>
      <c r="J55" s="26">
        <f ca="1">'пионер 39'!I19</f>
        <v>70038.680000000008</v>
      </c>
      <c r="K55" s="47">
        <f ca="1">'пионер 39'!J19</f>
        <v>62829.04</v>
      </c>
      <c r="L55" s="26"/>
      <c r="M55" s="8">
        <v>9300.31</v>
      </c>
      <c r="N55" s="67">
        <f t="shared" si="1"/>
        <v>16509.950000000004</v>
      </c>
    </row>
    <row r="56" spans="1:14">
      <c r="A56" s="26">
        <v>54</v>
      </c>
      <c r="B56" s="26" t="s">
        <v>187</v>
      </c>
      <c r="C56" s="26">
        <f ca="1">'пионер 41'!B19</f>
        <v>41128.980000000003</v>
      </c>
      <c r="D56" s="26">
        <f ca="1">'пионер 41'!C19</f>
        <v>0</v>
      </c>
      <c r="E56" s="26">
        <f ca="1">'пионер 41'!D19</f>
        <v>6825.2800000000007</v>
      </c>
      <c r="F56" s="26">
        <f ca="1">'пионер 41'!E19</f>
        <v>0</v>
      </c>
      <c r="G56" s="26">
        <f ca="1">'пионер 41'!F19</f>
        <v>17425.419999999998</v>
      </c>
      <c r="H56" s="26">
        <f ca="1">'пионер 41'!G19</f>
        <v>1041.24</v>
      </c>
      <c r="I56" s="26">
        <f ca="1">'пионер 41'!H19</f>
        <v>3800.52</v>
      </c>
      <c r="J56" s="26">
        <f ca="1">'пионер 41'!I19</f>
        <v>70221.440000000002</v>
      </c>
      <c r="K56" s="47">
        <f ca="1">'пионер 41'!J19</f>
        <v>62440.889999999992</v>
      </c>
      <c r="L56" s="26"/>
      <c r="M56" s="8">
        <v>9921.57</v>
      </c>
      <c r="N56" s="67">
        <f t="shared" si="1"/>
        <v>17702.12000000001</v>
      </c>
    </row>
    <row r="57" spans="1:14">
      <c r="A57" s="26">
        <v>55</v>
      </c>
      <c r="B57" s="26" t="s">
        <v>189</v>
      </c>
      <c r="C57" s="26">
        <f ca="1">'пожар 9'!B19</f>
        <v>42664.74</v>
      </c>
      <c r="D57" s="26">
        <f ca="1">'пожар 9'!C19</f>
        <v>0</v>
      </c>
      <c r="E57" s="26">
        <f ca="1">'пожар 9'!D19</f>
        <v>7149.37</v>
      </c>
      <c r="F57" s="26">
        <f ca="1">'пожар 9'!E19</f>
        <v>91.42</v>
      </c>
      <c r="G57" s="26">
        <f ca="1">'пожар 9'!F19</f>
        <v>18252.82</v>
      </c>
      <c r="H57" s="26">
        <f ca="1">'пожар 9'!G19</f>
        <v>0</v>
      </c>
      <c r="I57" s="26">
        <f ca="1">'пожар 9'!H19</f>
        <v>3285.3500000000004</v>
      </c>
      <c r="J57" s="26">
        <f ca="1">SUM(C57:I57)</f>
        <v>71443.700000000012</v>
      </c>
      <c r="K57" s="47">
        <f ca="1">'пожар 9'!J19</f>
        <v>70429.040000000008</v>
      </c>
      <c r="L57" s="26"/>
      <c r="M57" s="8">
        <v>36306.74</v>
      </c>
      <c r="N57" s="67">
        <f t="shared" si="1"/>
        <v>37321.4</v>
      </c>
    </row>
    <row r="58" spans="1:14">
      <c r="A58" s="26">
        <v>56</v>
      </c>
      <c r="B58" s="26" t="s">
        <v>190</v>
      </c>
      <c r="C58" s="26">
        <f ca="1">'пожар 11'!C19</f>
        <v>33260.58</v>
      </c>
      <c r="D58" s="26">
        <f ca="1">'пожар 11'!D19</f>
        <v>0</v>
      </c>
      <c r="E58" s="26">
        <f ca="1">'пожар 11'!E19</f>
        <v>4484.63</v>
      </c>
      <c r="F58" s="26">
        <f ca="1">'пожар 11'!F19</f>
        <v>0</v>
      </c>
      <c r="G58" s="26">
        <f ca="1">'пожар 11'!G19</f>
        <v>11449.58</v>
      </c>
      <c r="H58" s="26">
        <f ca="1">'пожар 11'!H19</f>
        <v>0</v>
      </c>
      <c r="I58" s="26">
        <f ca="1">'пожар 11'!I19</f>
        <v>3073.4399999999996</v>
      </c>
      <c r="J58" s="26">
        <f ca="1">'пожар 11'!J19</f>
        <v>52268.23</v>
      </c>
      <c r="K58" s="26">
        <f ca="1">'пожар 11'!K19</f>
        <v>48182.85</v>
      </c>
      <c r="L58" s="26"/>
      <c r="M58" s="8">
        <v>114335.51</v>
      </c>
      <c r="N58" s="67">
        <f t="shared" si="1"/>
        <v>118420.89</v>
      </c>
    </row>
    <row r="59" spans="1:14">
      <c r="A59" s="26">
        <v>57</v>
      </c>
      <c r="B59" s="26" t="s">
        <v>191</v>
      </c>
      <c r="C59" s="26">
        <f ca="1">'пожар 14'!B19</f>
        <v>41735.699999999997</v>
      </c>
      <c r="D59" s="26">
        <f ca="1">'пожар 14'!C19</f>
        <v>0</v>
      </c>
      <c r="E59" s="26">
        <f ca="1">'пожар 14'!D19</f>
        <v>4803.18</v>
      </c>
      <c r="F59" s="26">
        <f ca="1">'пожар 14'!E19</f>
        <v>0</v>
      </c>
      <c r="G59" s="26">
        <f ca="1">'пожар 14'!F19</f>
        <v>12262.86</v>
      </c>
      <c r="H59" s="26">
        <f ca="1">'пожар 14'!G19</f>
        <v>638.76</v>
      </c>
      <c r="I59" s="26">
        <f ca="1">'пожар 14'!H19</f>
        <v>3856.62</v>
      </c>
      <c r="J59" s="26">
        <f ca="1">SUM(C59:I59)</f>
        <v>63297.120000000003</v>
      </c>
      <c r="K59" s="47">
        <f ca="1">'пожар 14'!J19</f>
        <v>54583.75</v>
      </c>
      <c r="L59" s="26"/>
      <c r="M59" s="8">
        <v>10166.030000000001</v>
      </c>
      <c r="N59" s="67">
        <f t="shared" si="1"/>
        <v>18879.400000000001</v>
      </c>
    </row>
    <row r="60" spans="1:14">
      <c r="A60" s="26">
        <v>58</v>
      </c>
      <c r="B60" s="26" t="s">
        <v>192</v>
      </c>
      <c r="C60" s="26">
        <f ca="1">'сов 128'!B19</f>
        <v>42816.42</v>
      </c>
      <c r="D60" s="26">
        <f ca="1">'сов 128'!C19</f>
        <v>0</v>
      </c>
      <c r="E60" s="26">
        <f ca="1">'сов 128'!D19</f>
        <v>7884.8099999999995</v>
      </c>
      <c r="F60" s="26">
        <f ca="1">'сов 128'!E19</f>
        <v>55.4</v>
      </c>
      <c r="G60" s="47">
        <f ca="1">'сов 128'!F19</f>
        <v>20130.47</v>
      </c>
      <c r="H60" s="26"/>
      <c r="I60" s="26">
        <f ca="1">'сов 128'!H19</f>
        <v>3956.4599999999996</v>
      </c>
      <c r="J60" s="26">
        <f ca="1">C60+D60+E60+F60+G60+H60+I60</f>
        <v>74843.560000000012</v>
      </c>
      <c r="K60" s="26">
        <f ca="1">'сов 128'!J19</f>
        <v>78430.09</v>
      </c>
      <c r="L60" s="26"/>
      <c r="M60" s="8">
        <v>27831.9</v>
      </c>
      <c r="N60" s="67">
        <f t="shared" si="1"/>
        <v>24245.370000000017</v>
      </c>
    </row>
    <row r="61" spans="1:14">
      <c r="A61" s="26">
        <v>59</v>
      </c>
      <c r="B61" s="26" t="s">
        <v>193</v>
      </c>
      <c r="C61" s="26">
        <f ca="1">'сов 128 б'!B19</f>
        <v>26956.379999999997</v>
      </c>
      <c r="D61" s="26">
        <f ca="1">'сов 128 б'!C19</f>
        <v>0</v>
      </c>
      <c r="E61" s="26">
        <f ca="1">'сов 128 б'!D19</f>
        <v>5661.880000000001</v>
      </c>
      <c r="F61" s="26">
        <f ca="1">'сов 128 б'!E19</f>
        <v>0</v>
      </c>
      <c r="G61" s="47">
        <f ca="1">'сов 128 б'!F19</f>
        <v>14455.18</v>
      </c>
      <c r="H61" s="26">
        <f ca="1">'сов 128 б'!G19</f>
        <v>0</v>
      </c>
      <c r="I61" s="26">
        <f ca="1">'сов 128 б'!H19</f>
        <v>2490.9</v>
      </c>
      <c r="J61" s="26">
        <f ca="1">'сов 128 б'!I19</f>
        <v>49564.34</v>
      </c>
      <c r="K61" s="47">
        <f ca="1">'сов 128 б'!J19</f>
        <v>30505.379999999997</v>
      </c>
      <c r="L61" s="26"/>
      <c r="M61" s="8">
        <v>36819.910000000003</v>
      </c>
      <c r="N61" s="67">
        <f t="shared" si="1"/>
        <v>55878.87</v>
      </c>
    </row>
    <row r="62" spans="1:14">
      <c r="A62" s="26">
        <v>60</v>
      </c>
      <c r="B62" s="26" t="s">
        <v>194</v>
      </c>
      <c r="C62" s="26">
        <f ca="1">'сов 131'!B19</f>
        <v>44029.86</v>
      </c>
      <c r="D62" s="26">
        <f ca="1">'сов 131'!C19</f>
        <v>0</v>
      </c>
      <c r="E62" s="26">
        <f ca="1">'сов 131'!D19</f>
        <v>7091.1999999999989</v>
      </c>
      <c r="F62" s="26">
        <f ca="1">'сов 131'!E19</f>
        <v>554</v>
      </c>
      <c r="G62" s="26">
        <f ca="1">'сов 131'!F19</f>
        <v>18104.32</v>
      </c>
      <c r="H62" s="26">
        <f ca="1">'сов 131'!G19</f>
        <v>831.83999999999992</v>
      </c>
      <c r="I62" s="26">
        <f ca="1">'сов 131'!H19</f>
        <v>4068.6</v>
      </c>
      <c r="J62" s="26">
        <f ca="1">'сов 131'!I19</f>
        <v>74679.819999999992</v>
      </c>
      <c r="K62" s="26">
        <f ca="1">'сов 131'!J19</f>
        <v>65070.96</v>
      </c>
      <c r="L62" s="26"/>
      <c r="M62" s="8">
        <v>46525.73</v>
      </c>
      <c r="N62" s="67">
        <f t="shared" si="1"/>
        <v>56134.59</v>
      </c>
    </row>
    <row r="63" spans="1:14">
      <c r="A63" s="26">
        <v>61</v>
      </c>
      <c r="B63" s="26" t="s">
        <v>195</v>
      </c>
      <c r="C63" s="26">
        <f ca="1">'труда 11'!B19</f>
        <v>19727.88</v>
      </c>
      <c r="D63" s="26">
        <f ca="1">'труда 11'!C19</f>
        <v>0</v>
      </c>
      <c r="E63" s="26">
        <f ca="1">'труда 11'!D19</f>
        <v>3332.31</v>
      </c>
      <c r="F63" s="26">
        <f ca="1">'труда 11'!E19</f>
        <v>69.25</v>
      </c>
      <c r="G63" s="26">
        <f ca="1">'труда 11'!F19</f>
        <v>8507.64</v>
      </c>
      <c r="H63" s="26">
        <f ca="1">'труда 11'!G19</f>
        <v>0</v>
      </c>
      <c r="I63" s="26">
        <f ca="1">'труда 11'!H19</f>
        <v>1822.9799999999998</v>
      </c>
      <c r="J63" s="26">
        <f ca="1">'труда 11'!I19</f>
        <v>33460.06</v>
      </c>
      <c r="K63" s="26">
        <f ca="1">'труда 11'!J19</f>
        <v>25117.37</v>
      </c>
      <c r="L63" s="26"/>
      <c r="M63" s="8">
        <v>28533.73</v>
      </c>
      <c r="N63" s="67">
        <f t="shared" si="1"/>
        <v>36876.42</v>
      </c>
    </row>
    <row r="64" spans="1:14">
      <c r="A64" s="26">
        <v>62</v>
      </c>
      <c r="B64" s="26" t="s">
        <v>196</v>
      </c>
      <c r="C64" s="26">
        <f ca="1">'труда 12'!B19</f>
        <v>41086.32</v>
      </c>
      <c r="D64" s="26">
        <f ca="1">'труда 12'!C19</f>
        <v>0</v>
      </c>
      <c r="E64" s="26">
        <f ca="1">'труда 12'!D19</f>
        <v>10958.119999999999</v>
      </c>
      <c r="F64" s="26">
        <f ca="1">'труда 12'!E19</f>
        <v>1372.03</v>
      </c>
      <c r="G64" s="26">
        <f ca="1">'труда 12'!F19</f>
        <v>27976.82</v>
      </c>
      <c r="H64" s="26">
        <f ca="1">'труда 12'!G19</f>
        <v>563.16</v>
      </c>
      <c r="I64" s="26">
        <f ca="1">'труда 12'!H19</f>
        <v>3796.5600000000004</v>
      </c>
      <c r="J64" s="26">
        <f ca="1">'труда 12'!I19</f>
        <v>85753.01</v>
      </c>
      <c r="K64" s="26">
        <f ca="1">'труда 12'!J19</f>
        <v>48949.42</v>
      </c>
      <c r="L64" s="26"/>
      <c r="M64" s="8">
        <v>214546.49</v>
      </c>
      <c r="N64" s="67">
        <f t="shared" si="1"/>
        <v>251350.08</v>
      </c>
    </row>
    <row r="65" spans="1:14">
      <c r="A65" s="26">
        <v>63</v>
      </c>
      <c r="B65" s="26" t="s">
        <v>197</v>
      </c>
      <c r="C65" s="26">
        <f ca="1">'Центр 1'!B19</f>
        <v>26430.240000000002</v>
      </c>
      <c r="D65" s="26">
        <f ca="1">'Центр 1'!C19</f>
        <v>0</v>
      </c>
      <c r="E65" s="26">
        <f ca="1">'Центр 1'!D19</f>
        <v>4617.59</v>
      </c>
      <c r="F65" s="26">
        <f ca="1">'Центр 1'!E19</f>
        <v>822.71</v>
      </c>
      <c r="G65" s="26">
        <f ca="1">'Центр 1'!F19</f>
        <v>11789</v>
      </c>
      <c r="H65" s="26">
        <f ca="1">'Центр 1'!G19</f>
        <v>669.12</v>
      </c>
      <c r="I65" s="26">
        <f ca="1">'Центр 1'!H19</f>
        <v>2442.3000000000002</v>
      </c>
      <c r="J65" s="26">
        <f ca="1">'Центр 1'!I19</f>
        <v>46770.960000000006</v>
      </c>
      <c r="K65" s="26">
        <f ca="1">'Центр 1'!J19</f>
        <v>43643.71</v>
      </c>
      <c r="L65" s="26"/>
      <c r="M65" s="8">
        <v>7521.12</v>
      </c>
      <c r="N65" s="67">
        <f t="shared" si="1"/>
        <v>10648.370000000006</v>
      </c>
    </row>
    <row r="66" spans="1:14">
      <c r="A66" s="26">
        <v>64</v>
      </c>
      <c r="B66" s="26" t="s">
        <v>198</v>
      </c>
      <c r="C66" s="26">
        <f ca="1">'центр 2'!B19</f>
        <v>40768.74</v>
      </c>
      <c r="D66" s="26">
        <f ca="1">'центр 2'!C19</f>
        <v>0</v>
      </c>
      <c r="E66" s="26">
        <f ca="1">'центр 2'!D19</f>
        <v>6271.2800000000007</v>
      </c>
      <c r="F66" s="26">
        <f ca="1">'центр 2'!E19</f>
        <v>137.12</v>
      </c>
      <c r="G66" s="26">
        <f ca="1">'центр 2'!F19</f>
        <v>16011.019999999999</v>
      </c>
      <c r="H66" s="26">
        <f ca="1">'центр 2'!G19</f>
        <v>1032.1200000000001</v>
      </c>
      <c r="I66" s="26">
        <f ca="1">'центр 2'!H19</f>
        <v>3767.22</v>
      </c>
      <c r="J66" s="26">
        <f ca="1">SUM(C66:I66)</f>
        <v>67987.5</v>
      </c>
      <c r="K66" s="26">
        <f ca="1">'центр 2'!J19</f>
        <v>63036.57</v>
      </c>
      <c r="L66" s="26"/>
      <c r="M66" s="8">
        <v>20467.41</v>
      </c>
      <c r="N66" s="67">
        <f t="shared" si="1"/>
        <v>25418.34</v>
      </c>
    </row>
    <row r="67" spans="1:14">
      <c r="A67" s="26">
        <v>65</v>
      </c>
      <c r="B67" s="26" t="s">
        <v>199</v>
      </c>
      <c r="C67" s="26">
        <f ca="1">'Центр 2 а'!B19</f>
        <v>28762.320000000003</v>
      </c>
      <c r="D67" s="26">
        <f ca="1">'Центр 2 а'!C19</f>
        <v>0</v>
      </c>
      <c r="E67" s="26">
        <f ca="1">'Центр 2 а'!D19</f>
        <v>4468.01</v>
      </c>
      <c r="F67" s="26">
        <f ca="1">'Центр 2 а'!E19</f>
        <v>0</v>
      </c>
      <c r="G67" s="26">
        <f ca="1">'Центр 2 а'!F19</f>
        <v>11407.14</v>
      </c>
      <c r="H67" s="26">
        <f ca="1">'Центр 2 а'!G19</f>
        <v>728.16</v>
      </c>
      <c r="I67" s="26">
        <f ca="1">'Центр 2 а'!H19</f>
        <v>2657.7599999999998</v>
      </c>
      <c r="J67" s="26">
        <f ca="1">'Центр 2 а'!I19</f>
        <v>48023.39</v>
      </c>
      <c r="K67" s="26">
        <f ca="1">'Центр 2 а'!J19</f>
        <v>49281.11</v>
      </c>
      <c r="L67" s="26"/>
      <c r="M67" s="8">
        <v>5213.58</v>
      </c>
      <c r="N67" s="67">
        <f t="shared" si="1"/>
        <v>3955.8599999999988</v>
      </c>
    </row>
    <row r="68" spans="1:14">
      <c r="A68" s="26">
        <v>66</v>
      </c>
      <c r="B68" s="26" t="s">
        <v>200</v>
      </c>
      <c r="C68" s="26">
        <f ca="1">'Центр 5 а'!B19</f>
        <v>41275.919999999998</v>
      </c>
      <c r="D68" s="26">
        <f ca="1">'Центр 5 а'!C19</f>
        <v>0</v>
      </c>
      <c r="E68" s="26">
        <f ca="1">'Центр 5 а'!D19</f>
        <v>9728.24</v>
      </c>
      <c r="F68" s="26">
        <f ca="1">'Центр 5 а'!E19</f>
        <v>228.53</v>
      </c>
      <c r="G68" s="26">
        <f ca="1">'Центр 5 а'!F19</f>
        <v>24836.84</v>
      </c>
      <c r="H68" s="26">
        <f ca="1">'Центр 5 а'!G19</f>
        <v>1044.96</v>
      </c>
      <c r="I68" s="26">
        <f ca="1">'Центр 5 а'!H19</f>
        <v>3814.0799999999995</v>
      </c>
      <c r="J68" s="26">
        <f ca="1">'Центр 5 а'!I19</f>
        <v>80928.570000000007</v>
      </c>
      <c r="K68" s="26">
        <f ca="1">'Центр 5 а'!J19</f>
        <v>77358.02</v>
      </c>
      <c r="L68" s="26"/>
      <c r="M68" s="8">
        <v>24592.13</v>
      </c>
      <c r="N68" s="67">
        <f t="shared" ref="N68:N73" si="2">J68-K68+M68</f>
        <v>28162.680000000004</v>
      </c>
    </row>
    <row r="69" spans="1:14">
      <c r="A69" s="26">
        <v>67</v>
      </c>
      <c r="B69" s="26" t="s">
        <v>201</v>
      </c>
      <c r="C69" s="26">
        <f ca="1">'школ 8 а'!B19</f>
        <v>36815.58</v>
      </c>
      <c r="D69" s="26">
        <f ca="1">'школ 8 а'!C19</f>
        <v>0</v>
      </c>
      <c r="E69" s="26">
        <f ca="1">'школ 8 а'!D19</f>
        <v>10800.23</v>
      </c>
      <c r="F69" s="26">
        <f ca="1">'школ 8 а'!E19</f>
        <v>779.06</v>
      </c>
      <c r="G69" s="26">
        <f ca="1">'школ 8 а'!F19</f>
        <v>27573.72</v>
      </c>
      <c r="H69" s="26">
        <f ca="1">'школ 8 а'!G19</f>
        <v>0</v>
      </c>
      <c r="I69" s="26">
        <f ca="1">'школ 8 а'!H19</f>
        <v>3401.9399999999996</v>
      </c>
      <c r="J69" s="26">
        <f ca="1">'школ 8 а'!I19</f>
        <v>79370.53</v>
      </c>
      <c r="K69" s="26">
        <f ca="1">'школ 8 а'!J19</f>
        <v>61509.460000000006</v>
      </c>
      <c r="L69" s="26"/>
      <c r="M69" s="8">
        <v>71089.3</v>
      </c>
      <c r="N69" s="67">
        <f t="shared" si="2"/>
        <v>88950.37</v>
      </c>
    </row>
    <row r="70" spans="1:14">
      <c r="A70" s="26">
        <v>68</v>
      </c>
      <c r="B70" s="26" t="s">
        <v>202</v>
      </c>
      <c r="C70" s="26">
        <f ca="1">'юбил 1'!B19</f>
        <v>41882.639999999999</v>
      </c>
      <c r="D70" s="26">
        <f ca="1">'юбил 1'!C19</f>
        <v>0</v>
      </c>
      <c r="E70" s="26">
        <f ca="1">'юбил 1'!D19</f>
        <v>4933.37</v>
      </c>
      <c r="F70" s="26">
        <f ca="1">'юбил 1'!E19</f>
        <v>0</v>
      </c>
      <c r="G70" s="26">
        <f ca="1">'юбил 1'!F19</f>
        <v>12595.23</v>
      </c>
      <c r="H70" s="26">
        <f ca="1">'юбил 1'!G19</f>
        <v>1060.32</v>
      </c>
      <c r="I70" s="26">
        <f ca="1">'юбил 1'!H19</f>
        <v>3870.1799999999994</v>
      </c>
      <c r="J70" s="26">
        <f ca="1">'юбил 1'!I19</f>
        <v>64341.739999999991</v>
      </c>
      <c r="K70" s="26">
        <f ca="1">'юбил 1'!J19</f>
        <v>56170.32</v>
      </c>
      <c r="L70" s="26"/>
      <c r="M70" s="8">
        <v>34155.120000000003</v>
      </c>
      <c r="N70" s="67">
        <f t="shared" si="2"/>
        <v>42326.539999999994</v>
      </c>
    </row>
    <row r="71" spans="1:14">
      <c r="A71" s="26">
        <v>69</v>
      </c>
      <c r="B71" s="26" t="s">
        <v>225</v>
      </c>
      <c r="C71" s="26"/>
      <c r="D71" s="26"/>
      <c r="E71" s="26">
        <f ca="1">'Мех-ров 2'!D19</f>
        <v>6949.93</v>
      </c>
      <c r="F71" s="26"/>
      <c r="G71" s="47">
        <f ca="1">'Мех-ров 2'!F19</f>
        <v>17616.28</v>
      </c>
      <c r="H71" s="26"/>
      <c r="I71" s="26">
        <f ca="1">'Мех-ров 2'!H19</f>
        <v>3488.76</v>
      </c>
      <c r="J71" s="26">
        <f ca="1">'Мех-ров 2'!I19</f>
        <v>28054.969999999998</v>
      </c>
      <c r="K71" s="47">
        <f ca="1">'Мех-ров 2'!J19</f>
        <v>44128.87</v>
      </c>
      <c r="L71" s="26"/>
      <c r="M71" s="8">
        <v>12158.6</v>
      </c>
      <c r="N71" s="67">
        <f t="shared" si="2"/>
        <v>-3915.3000000000047</v>
      </c>
    </row>
    <row r="72" spans="1:14">
      <c r="A72" s="26">
        <v>70</v>
      </c>
      <c r="B72" s="26" t="s">
        <v>226</v>
      </c>
      <c r="C72" s="26">
        <f ca="1">'Центральный 3'!B19</f>
        <v>12133.92</v>
      </c>
      <c r="D72" s="26"/>
      <c r="E72" s="26">
        <f ca="1">'Центральный 3'!D19</f>
        <v>15121.210000000001</v>
      </c>
      <c r="F72" s="26"/>
      <c r="G72" s="47">
        <f ca="1">'Центральный 3'!F19</f>
        <v>38507.040000000001</v>
      </c>
      <c r="H72" s="26"/>
      <c r="I72" s="26">
        <f ca="1">'Центральный 3'!H19</f>
        <v>3683.22</v>
      </c>
      <c r="J72" s="26">
        <f ca="1">'Центральный 3'!I19</f>
        <v>69445.39</v>
      </c>
      <c r="K72" s="47">
        <f ca="1">'Центральный 3'!J19</f>
        <v>12384.18</v>
      </c>
      <c r="L72" s="26"/>
      <c r="M72" s="8">
        <v>43719.29</v>
      </c>
      <c r="N72" s="67">
        <f t="shared" si="2"/>
        <v>100780.5</v>
      </c>
    </row>
    <row r="73" spans="1:14">
      <c r="A73" s="48" t="s">
        <v>134</v>
      </c>
      <c r="B73" s="48"/>
      <c r="C73" s="48">
        <f t="shared" ref="C73:I73" si="3">SUM(C3:C70)</f>
        <v>2428048.98</v>
      </c>
      <c r="D73" s="48">
        <f t="shared" si="3"/>
        <v>0</v>
      </c>
      <c r="E73" s="48">
        <f t="shared" si="3"/>
        <v>426597.15999999992</v>
      </c>
      <c r="F73" s="48">
        <f t="shared" si="3"/>
        <v>16233.430000000002</v>
      </c>
      <c r="G73" s="48">
        <f t="shared" si="3"/>
        <v>1078439.7809999997</v>
      </c>
      <c r="H73" s="48">
        <f t="shared" si="3"/>
        <v>30871.919999999998</v>
      </c>
      <c r="I73" s="48">
        <f t="shared" si="3"/>
        <v>225314.68999999992</v>
      </c>
      <c r="J73" s="48">
        <f>SUM(C73:I73)</f>
        <v>4205505.9609999992</v>
      </c>
      <c r="K73" s="68">
        <f>SUM(K3:K72)</f>
        <v>3608423.9999999991</v>
      </c>
      <c r="L73" s="48">
        <f>SUM(L3:L70)</f>
        <v>0</v>
      </c>
      <c r="M73" s="69">
        <f>SUM(M3:M72)</f>
        <v>2527390.6300000004</v>
      </c>
      <c r="N73" s="67">
        <f t="shared" si="2"/>
        <v>3124472.5910000005</v>
      </c>
    </row>
    <row r="75" spans="1:14">
      <c r="N75" s="66"/>
    </row>
  </sheetData>
  <mergeCells count="1">
    <mergeCell ref="A1:N1"/>
  </mergeCells>
  <phoneticPr fontId="0" type="noConversion"/>
  <pageMargins left="0.5" right="0.7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J13" sqref="J13"/>
    </sheetView>
  </sheetViews>
  <sheetFormatPr defaultRowHeight="15"/>
  <cols>
    <col min="10" max="10" width="9.85546875" customWidth="1"/>
    <col min="12" max="12" width="10.42578125" customWidth="1"/>
  </cols>
  <sheetData>
    <row r="1" spans="1:14">
      <c r="A1" s="71" t="s">
        <v>216</v>
      </c>
      <c r="B1" s="71"/>
      <c r="C1" s="71"/>
      <c r="D1" s="71"/>
      <c r="E1" s="71"/>
      <c r="F1" s="71" t="s">
        <v>125</v>
      </c>
      <c r="G1" s="71"/>
      <c r="H1" s="7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/>
      <c r="C3" s="2" t="s">
        <v>2</v>
      </c>
      <c r="D3" s="2">
        <v>870.8</v>
      </c>
      <c r="E3" s="3" t="s">
        <v>3</v>
      </c>
      <c r="F3" s="2"/>
      <c r="G3" s="71"/>
      <c r="H3" s="71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4</v>
      </c>
      <c r="B5" s="5" t="s">
        <v>5</v>
      </c>
      <c r="C5" s="6" t="s">
        <v>6</v>
      </c>
      <c r="D5" s="6" t="s">
        <v>7</v>
      </c>
      <c r="E5" s="6" t="s">
        <v>8</v>
      </c>
      <c r="F5" s="6" t="s">
        <v>30</v>
      </c>
      <c r="G5" s="6" t="s">
        <v>31</v>
      </c>
      <c r="H5" s="6" t="s">
        <v>11</v>
      </c>
      <c r="I5" s="6" t="s">
        <v>126</v>
      </c>
      <c r="J5" s="6" t="s">
        <v>13</v>
      </c>
      <c r="K5" s="6"/>
      <c r="L5" s="6" t="s">
        <v>127</v>
      </c>
      <c r="M5" s="7" t="s">
        <v>15</v>
      </c>
      <c r="N5" s="1"/>
    </row>
    <row r="6" spans="1:14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1"/>
    </row>
    <row r="7" spans="1:14">
      <c r="A7" s="3" t="s">
        <v>16</v>
      </c>
      <c r="B7" s="3">
        <v>6879.32</v>
      </c>
      <c r="C7" s="3"/>
      <c r="D7" s="3">
        <v>2013.79</v>
      </c>
      <c r="E7" s="3"/>
      <c r="F7" s="8">
        <v>5141.34</v>
      </c>
      <c r="G7" s="3">
        <v>174.16</v>
      </c>
      <c r="H7" s="3">
        <v>635.67999999999995</v>
      </c>
      <c r="I7" s="3">
        <f>SUM(B7:H7)</f>
        <v>14844.29</v>
      </c>
      <c r="J7" s="8">
        <v>13354</v>
      </c>
      <c r="K7" s="3"/>
      <c r="L7" s="8">
        <f>SUM(J7:K7)</f>
        <v>13354</v>
      </c>
      <c r="M7" s="8">
        <f>I7-L7</f>
        <v>1490.2900000000009</v>
      </c>
      <c r="N7" s="1"/>
    </row>
    <row r="8" spans="1:14">
      <c r="A8" s="3" t="s">
        <v>17</v>
      </c>
      <c r="B8" s="3">
        <v>6879.32</v>
      </c>
      <c r="C8" s="3"/>
      <c r="D8" s="3">
        <v>1376.69</v>
      </c>
      <c r="E8" s="3"/>
      <c r="F8" s="3">
        <v>3514.78</v>
      </c>
      <c r="G8" s="3">
        <v>174.16</v>
      </c>
      <c r="H8" s="3">
        <v>635.67999999999995</v>
      </c>
      <c r="I8" s="3">
        <f t="shared" ref="I8:I18" si="0">SUM(B8:H8)</f>
        <v>12580.630000000001</v>
      </c>
      <c r="J8" s="8">
        <v>8812.7900000000009</v>
      </c>
      <c r="K8" s="3"/>
      <c r="L8" s="8">
        <f t="shared" ref="L8:L18" si="1">SUM(J8:K8)</f>
        <v>8812.7900000000009</v>
      </c>
      <c r="M8" s="8">
        <f t="shared" ref="M8:M18" si="2">I8-L8</f>
        <v>3767.84</v>
      </c>
      <c r="N8" s="1"/>
    </row>
    <row r="9" spans="1:14">
      <c r="A9" s="3" t="s">
        <v>18</v>
      </c>
      <c r="B9" s="3">
        <v>6879.32</v>
      </c>
      <c r="C9" s="3"/>
      <c r="D9" s="3">
        <v>1792.19</v>
      </c>
      <c r="E9" s="3"/>
      <c r="F9" s="3">
        <v>4575.58</v>
      </c>
      <c r="G9" s="3">
        <v>174.16</v>
      </c>
      <c r="H9" s="3">
        <v>635.67999999999995</v>
      </c>
      <c r="I9" s="3">
        <f t="shared" si="0"/>
        <v>14056.93</v>
      </c>
      <c r="J9" s="8">
        <v>11687</v>
      </c>
      <c r="K9" s="3"/>
      <c r="L9" s="8">
        <f t="shared" si="1"/>
        <v>11687</v>
      </c>
      <c r="M9" s="8">
        <f t="shared" si="2"/>
        <v>2369.9300000000003</v>
      </c>
      <c r="N9" s="1"/>
    </row>
    <row r="10" spans="1:14">
      <c r="A10" s="3" t="s">
        <v>19</v>
      </c>
      <c r="B10" s="3">
        <v>6879.32</v>
      </c>
      <c r="C10" s="3"/>
      <c r="D10" s="3">
        <v>1598.29</v>
      </c>
      <c r="E10" s="3"/>
      <c r="F10" s="3">
        <v>4080.54</v>
      </c>
      <c r="G10" s="3">
        <v>174.16</v>
      </c>
      <c r="H10" s="3">
        <v>635.67999999999995</v>
      </c>
      <c r="I10" s="3">
        <f t="shared" si="0"/>
        <v>13367.990000000002</v>
      </c>
      <c r="J10" s="8">
        <v>12907</v>
      </c>
      <c r="K10" s="3"/>
      <c r="L10" s="8">
        <f t="shared" si="1"/>
        <v>12907</v>
      </c>
      <c r="M10" s="8">
        <f t="shared" si="2"/>
        <v>460.9900000000016</v>
      </c>
      <c r="N10" s="1"/>
    </row>
    <row r="11" spans="1:14">
      <c r="A11" s="3" t="s">
        <v>20</v>
      </c>
      <c r="B11" s="3">
        <v>6879.32</v>
      </c>
      <c r="C11" s="3"/>
      <c r="D11" s="3">
        <v>1293.5899999999999</v>
      </c>
      <c r="E11" s="3"/>
      <c r="F11" s="8">
        <v>3302.62</v>
      </c>
      <c r="G11" s="3">
        <v>174.16</v>
      </c>
      <c r="H11" s="3">
        <v>635.67999999999995</v>
      </c>
      <c r="I11" s="3">
        <f t="shared" si="0"/>
        <v>12285.369999999999</v>
      </c>
      <c r="J11" s="8">
        <v>13913</v>
      </c>
      <c r="K11" s="3"/>
      <c r="L11" s="8">
        <f t="shared" si="1"/>
        <v>13913</v>
      </c>
      <c r="M11" s="8">
        <f t="shared" si="2"/>
        <v>-1627.630000000001</v>
      </c>
      <c r="N11" s="1"/>
    </row>
    <row r="12" spans="1:14">
      <c r="A12" s="3" t="s">
        <v>21</v>
      </c>
      <c r="B12" s="3">
        <v>6879.32</v>
      </c>
      <c r="C12" s="3"/>
      <c r="D12" s="3">
        <v>1653.69</v>
      </c>
      <c r="E12" s="3">
        <v>228.53</v>
      </c>
      <c r="F12" s="8">
        <v>4221.9799999999996</v>
      </c>
      <c r="G12" s="3">
        <v>174.16</v>
      </c>
      <c r="H12" s="3">
        <v>635.67999999999995</v>
      </c>
      <c r="I12" s="3">
        <f t="shared" si="0"/>
        <v>13793.36</v>
      </c>
      <c r="J12" s="8">
        <v>16684.23</v>
      </c>
      <c r="K12" s="3"/>
      <c r="L12" s="8">
        <f t="shared" si="1"/>
        <v>16684.23</v>
      </c>
      <c r="M12" s="8">
        <f t="shared" si="2"/>
        <v>-2890.869999999999</v>
      </c>
      <c r="N12" s="1"/>
    </row>
    <row r="13" spans="1:14">
      <c r="A13" s="3" t="s">
        <v>22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  <c r="N13" s="1"/>
    </row>
    <row r="14" spans="1:14">
      <c r="A14" s="3" t="s">
        <v>23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  <c r="N14" s="1"/>
    </row>
    <row r="15" spans="1:14">
      <c r="A15" s="3" t="s">
        <v>24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  <c r="N15" s="1"/>
    </row>
    <row r="16" spans="1:14">
      <c r="A16" s="3" t="s">
        <v>25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  <c r="N16" s="1"/>
    </row>
    <row r="17" spans="1:14">
      <c r="A17" s="3" t="s">
        <v>26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  <c r="N17" s="1"/>
    </row>
    <row r="18" spans="1:14">
      <c r="A18" s="3" t="s">
        <v>27</v>
      </c>
      <c r="B18" s="3"/>
      <c r="C18" s="3"/>
      <c r="D18" s="3"/>
      <c r="E18" s="3"/>
      <c r="F18" s="8"/>
      <c r="G18" s="9"/>
      <c r="H18" s="9"/>
      <c r="I18" s="3">
        <f t="shared" si="0"/>
        <v>0</v>
      </c>
      <c r="J18" s="8"/>
      <c r="K18" s="3"/>
      <c r="L18" s="8">
        <f t="shared" si="1"/>
        <v>0</v>
      </c>
      <c r="M18" s="8">
        <f t="shared" si="2"/>
        <v>0</v>
      </c>
      <c r="N18" s="1"/>
    </row>
    <row r="19" spans="1:14">
      <c r="A19" s="10" t="s">
        <v>28</v>
      </c>
      <c r="B19" s="3">
        <f>SUM(B7:B18)</f>
        <v>41275.919999999998</v>
      </c>
      <c r="C19" s="3">
        <f>SUM(C7:C15)</f>
        <v>0</v>
      </c>
      <c r="D19" s="3">
        <f>SUM(D7:D18)</f>
        <v>9728.24</v>
      </c>
      <c r="E19" s="3">
        <f>SUM(E7:E16)</f>
        <v>228.53</v>
      </c>
      <c r="F19" s="8">
        <f>SUM(F7:F18)</f>
        <v>24836.84</v>
      </c>
      <c r="G19" s="3">
        <f>SUM(G7:G18)</f>
        <v>1044.96</v>
      </c>
      <c r="H19" s="3">
        <f>SUM(H7:H18)</f>
        <v>3814.0799999999995</v>
      </c>
      <c r="I19" s="3">
        <f>SUM(I7:I18)</f>
        <v>80928.570000000007</v>
      </c>
      <c r="J19" s="8">
        <f>SUM(J6:J18)</f>
        <v>77358.02</v>
      </c>
      <c r="K19" s="3">
        <f>SUM(K7:K15)</f>
        <v>0</v>
      </c>
      <c r="L19" s="8">
        <f>SUM(L7:L18)</f>
        <v>77358.02</v>
      </c>
      <c r="M19" s="8">
        <f>I19-J19</f>
        <v>3570.5500000000029</v>
      </c>
      <c r="N19" s="1"/>
    </row>
    <row r="20" spans="1:14">
      <c r="J20" s="29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J13" sqref="J13"/>
    </sheetView>
  </sheetViews>
  <sheetFormatPr defaultRowHeight="15"/>
  <cols>
    <col min="9" max="9" width="9.5703125" customWidth="1"/>
    <col min="10" max="10" width="9.85546875" customWidth="1"/>
    <col min="12" max="12" width="10" customWidth="1"/>
  </cols>
  <sheetData>
    <row r="1" spans="1:16">
      <c r="A1" s="71" t="s">
        <v>219</v>
      </c>
      <c r="B1" s="71"/>
      <c r="C1" s="71"/>
      <c r="D1" s="71"/>
      <c r="E1" s="71"/>
      <c r="F1" s="75" t="s">
        <v>128</v>
      </c>
      <c r="G1" s="75"/>
      <c r="H1" s="75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2" t="s">
        <v>1</v>
      </c>
      <c r="B3" s="2"/>
      <c r="C3" s="2" t="s">
        <v>2</v>
      </c>
      <c r="D3" s="2">
        <v>776.7</v>
      </c>
      <c r="E3" s="3" t="s">
        <v>3</v>
      </c>
      <c r="F3" s="2"/>
      <c r="G3" s="71"/>
      <c r="H3" s="71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0.75">
      <c r="A5" s="30" t="s">
        <v>4</v>
      </c>
      <c r="B5" s="31" t="s">
        <v>5</v>
      </c>
      <c r="C5" s="32" t="s">
        <v>6</v>
      </c>
      <c r="D5" s="32" t="s">
        <v>7</v>
      </c>
      <c r="E5" s="32" t="s">
        <v>8</v>
      </c>
      <c r="F5" s="32" t="s">
        <v>30</v>
      </c>
      <c r="G5" s="32" t="s">
        <v>31</v>
      </c>
      <c r="H5" s="32" t="s">
        <v>11</v>
      </c>
      <c r="I5" s="32" t="s">
        <v>12</v>
      </c>
      <c r="J5" s="32" t="s">
        <v>13</v>
      </c>
      <c r="K5" s="32"/>
      <c r="L5" s="32" t="s">
        <v>14</v>
      </c>
      <c r="M5" s="33" t="s">
        <v>15</v>
      </c>
      <c r="N5" s="1"/>
      <c r="O5" s="1"/>
      <c r="P5" s="1"/>
    </row>
    <row r="6" spans="1:16">
      <c r="A6" s="30"/>
      <c r="B6" s="31"/>
      <c r="C6" s="32"/>
      <c r="D6" s="32"/>
      <c r="E6" s="32"/>
      <c r="F6" s="32"/>
      <c r="G6" s="32"/>
      <c r="H6" s="32"/>
      <c r="I6" s="32"/>
      <c r="J6" s="64"/>
      <c r="K6" s="32"/>
      <c r="L6" s="32"/>
      <c r="M6" s="65"/>
      <c r="N6" s="1"/>
      <c r="O6" s="1"/>
      <c r="P6" s="1"/>
    </row>
    <row r="7" spans="1:16">
      <c r="A7" s="3" t="s">
        <v>16</v>
      </c>
      <c r="B7" s="3">
        <v>6135.93</v>
      </c>
      <c r="C7" s="3"/>
      <c r="D7" s="3">
        <v>1914.07</v>
      </c>
      <c r="E7" s="3"/>
      <c r="F7" s="8">
        <v>4886.75</v>
      </c>
      <c r="G7" s="8"/>
      <c r="H7" s="3">
        <v>566.99</v>
      </c>
      <c r="I7" s="8">
        <f>SUM(B7:H7)</f>
        <v>13503.74</v>
      </c>
      <c r="J7" s="28">
        <v>9197.5300000000007</v>
      </c>
      <c r="K7" s="3"/>
      <c r="L7" s="8">
        <f>SUM(J7:K7)</f>
        <v>9197.5300000000007</v>
      </c>
      <c r="M7" s="28">
        <f>I7-L7</f>
        <v>4306.2099999999991</v>
      </c>
      <c r="N7" s="1"/>
      <c r="O7" s="1" t="s">
        <v>209</v>
      </c>
      <c r="P7" s="1"/>
    </row>
    <row r="8" spans="1:16">
      <c r="A8" s="3" t="s">
        <v>17</v>
      </c>
      <c r="B8" s="3">
        <v>6135.93</v>
      </c>
      <c r="C8" s="3"/>
      <c r="D8" s="3">
        <v>1734.02</v>
      </c>
      <c r="E8" s="3"/>
      <c r="F8" s="8">
        <v>4427.07</v>
      </c>
      <c r="G8" s="8"/>
      <c r="H8" s="3">
        <v>566.99</v>
      </c>
      <c r="I8" s="8">
        <f>SUM(B8:H8)</f>
        <v>12864.01</v>
      </c>
      <c r="J8" s="8">
        <v>10499.16</v>
      </c>
      <c r="K8" s="3"/>
      <c r="L8" s="8">
        <f t="shared" ref="L8:L18" si="0">SUM(J8:K8)</f>
        <v>10499.16</v>
      </c>
      <c r="M8" s="8">
        <f>I8-L8</f>
        <v>2364.8500000000004</v>
      </c>
      <c r="N8" s="1"/>
      <c r="O8" s="1"/>
      <c r="P8" s="1"/>
    </row>
    <row r="9" spans="1:16">
      <c r="A9" s="3" t="s">
        <v>18</v>
      </c>
      <c r="B9" s="3">
        <v>6135.93</v>
      </c>
      <c r="C9" s="3"/>
      <c r="D9" s="3">
        <v>1775.57</v>
      </c>
      <c r="E9" s="3"/>
      <c r="F9" s="8">
        <v>4533.1499999999996</v>
      </c>
      <c r="G9" s="8"/>
      <c r="H9" s="3">
        <v>566.99</v>
      </c>
      <c r="I9" s="8">
        <f>SUM(B9:H9)</f>
        <v>13011.64</v>
      </c>
      <c r="J9" s="8">
        <v>7272.48</v>
      </c>
      <c r="K9" s="3"/>
      <c r="L9" s="8">
        <f t="shared" si="0"/>
        <v>7272.48</v>
      </c>
      <c r="M9" s="8">
        <f t="shared" ref="M9:M18" si="1">I9-L9</f>
        <v>5739.16</v>
      </c>
      <c r="N9" s="1"/>
      <c r="O9" s="1"/>
      <c r="P9" s="1"/>
    </row>
    <row r="10" spans="1:16">
      <c r="A10" s="3" t="s">
        <v>19</v>
      </c>
      <c r="B10" s="3">
        <v>6135.93</v>
      </c>
      <c r="C10" s="3"/>
      <c r="D10" s="3">
        <v>1941.77</v>
      </c>
      <c r="E10" s="3"/>
      <c r="F10" s="8">
        <v>4957.47</v>
      </c>
      <c r="G10" s="8"/>
      <c r="H10" s="3">
        <v>566.99</v>
      </c>
      <c r="I10" s="8">
        <f t="shared" ref="I10:I18" si="2">SUM(B10:H10)</f>
        <v>13602.160000000002</v>
      </c>
      <c r="J10" s="8">
        <v>16189.34</v>
      </c>
      <c r="K10" s="3"/>
      <c r="L10" s="8">
        <f t="shared" si="0"/>
        <v>16189.34</v>
      </c>
      <c r="M10" s="8">
        <f t="shared" si="1"/>
        <v>-2587.1799999999985</v>
      </c>
      <c r="N10" s="1"/>
      <c r="O10" s="1"/>
      <c r="P10" s="1"/>
    </row>
    <row r="11" spans="1:16">
      <c r="A11" s="3" t="s">
        <v>20</v>
      </c>
      <c r="B11" s="3">
        <v>6135.93</v>
      </c>
      <c r="C11" s="3"/>
      <c r="D11" s="3">
        <v>1512.42</v>
      </c>
      <c r="E11" s="3">
        <v>57.13</v>
      </c>
      <c r="F11" s="8">
        <v>3861.31</v>
      </c>
      <c r="G11" s="8"/>
      <c r="H11" s="3">
        <v>566.99</v>
      </c>
      <c r="I11" s="8">
        <f t="shared" si="2"/>
        <v>12133.78</v>
      </c>
      <c r="J11" s="8">
        <v>4789.5</v>
      </c>
      <c r="K11" s="3"/>
      <c r="L11" s="8">
        <f t="shared" si="0"/>
        <v>4789.5</v>
      </c>
      <c r="M11" s="8">
        <f t="shared" si="1"/>
        <v>7344.2800000000007</v>
      </c>
      <c r="N11" s="1"/>
      <c r="O11" s="1"/>
      <c r="P11" s="1"/>
    </row>
    <row r="12" spans="1:16">
      <c r="A12" s="3" t="s">
        <v>21</v>
      </c>
      <c r="B12" s="3">
        <v>6135.93</v>
      </c>
      <c r="C12" s="3"/>
      <c r="D12" s="3">
        <v>1922.38</v>
      </c>
      <c r="E12" s="3">
        <v>721.93</v>
      </c>
      <c r="F12" s="8">
        <v>4907.97</v>
      </c>
      <c r="G12" s="8"/>
      <c r="H12" s="3">
        <v>566.99</v>
      </c>
      <c r="I12" s="8">
        <f t="shared" si="2"/>
        <v>14255.199999999999</v>
      </c>
      <c r="J12" s="8">
        <v>13561.45</v>
      </c>
      <c r="K12" s="3"/>
      <c r="L12" s="8">
        <f t="shared" si="0"/>
        <v>13561.45</v>
      </c>
      <c r="M12" s="8">
        <f t="shared" si="1"/>
        <v>693.74999999999818</v>
      </c>
      <c r="N12" s="1"/>
      <c r="O12" s="1"/>
      <c r="P12" s="1"/>
    </row>
    <row r="13" spans="1:16">
      <c r="A13" s="3" t="s">
        <v>22</v>
      </c>
      <c r="B13" s="3"/>
      <c r="C13" s="3"/>
      <c r="D13" s="3"/>
      <c r="E13" s="3"/>
      <c r="F13" s="8"/>
      <c r="G13" s="8"/>
      <c r="H13" s="3"/>
      <c r="I13" s="8">
        <f t="shared" si="2"/>
        <v>0</v>
      </c>
      <c r="J13" s="8"/>
      <c r="K13" s="3"/>
      <c r="L13" s="8">
        <f t="shared" si="0"/>
        <v>0</v>
      </c>
      <c r="M13" s="8">
        <f t="shared" si="1"/>
        <v>0</v>
      </c>
      <c r="N13" s="1"/>
      <c r="O13" s="1"/>
      <c r="P13" s="1"/>
    </row>
    <row r="14" spans="1:16">
      <c r="A14" s="3" t="s">
        <v>23</v>
      </c>
      <c r="B14" s="3"/>
      <c r="C14" s="3"/>
      <c r="D14" s="3"/>
      <c r="E14" s="3"/>
      <c r="F14" s="8"/>
      <c r="G14" s="8"/>
      <c r="H14" s="3"/>
      <c r="I14" s="8">
        <f t="shared" si="2"/>
        <v>0</v>
      </c>
      <c r="J14" s="8"/>
      <c r="K14" s="3"/>
      <c r="L14" s="8">
        <f t="shared" si="0"/>
        <v>0</v>
      </c>
      <c r="M14" s="8">
        <f t="shared" si="1"/>
        <v>0</v>
      </c>
      <c r="N14" s="1"/>
      <c r="O14" s="1"/>
      <c r="P14" s="1"/>
    </row>
    <row r="15" spans="1:16">
      <c r="A15" s="3" t="s">
        <v>24</v>
      </c>
      <c r="B15" s="3"/>
      <c r="C15" s="3"/>
      <c r="D15" s="3"/>
      <c r="E15" s="3"/>
      <c r="F15" s="8"/>
      <c r="G15" s="8"/>
      <c r="H15" s="3"/>
      <c r="I15" s="8">
        <f t="shared" si="2"/>
        <v>0</v>
      </c>
      <c r="J15" s="8"/>
      <c r="K15" s="3"/>
      <c r="L15" s="8">
        <f t="shared" si="0"/>
        <v>0</v>
      </c>
      <c r="M15" s="8">
        <f t="shared" si="1"/>
        <v>0</v>
      </c>
      <c r="N15" s="1"/>
      <c r="O15" s="1"/>
      <c r="P15" s="1"/>
    </row>
    <row r="16" spans="1:16">
      <c r="A16" s="3" t="s">
        <v>25</v>
      </c>
      <c r="B16" s="3"/>
      <c r="C16" s="3"/>
      <c r="D16" s="3"/>
      <c r="E16" s="3"/>
      <c r="F16" s="8"/>
      <c r="G16" s="8"/>
      <c r="H16" s="3"/>
      <c r="I16" s="8">
        <f t="shared" si="2"/>
        <v>0</v>
      </c>
      <c r="J16" s="8"/>
      <c r="K16" s="3"/>
      <c r="L16" s="8">
        <f t="shared" si="0"/>
        <v>0</v>
      </c>
      <c r="M16" s="28">
        <f>I16-J16</f>
        <v>0</v>
      </c>
      <c r="N16" s="1"/>
      <c r="O16" s="1"/>
      <c r="P16" s="1"/>
    </row>
    <row r="17" spans="1:16">
      <c r="A17" s="3" t="s">
        <v>26</v>
      </c>
      <c r="B17" s="3"/>
      <c r="C17" s="3"/>
      <c r="D17" s="3"/>
      <c r="E17" s="3"/>
      <c r="F17" s="8"/>
      <c r="G17" s="8"/>
      <c r="H17" s="3"/>
      <c r="I17" s="8">
        <f t="shared" si="2"/>
        <v>0</v>
      </c>
      <c r="J17" s="8"/>
      <c r="K17" s="3"/>
      <c r="L17" s="8">
        <f t="shared" si="0"/>
        <v>0</v>
      </c>
      <c r="M17" s="8">
        <f>I17-J17</f>
        <v>0</v>
      </c>
      <c r="N17" s="1"/>
      <c r="O17" s="1"/>
      <c r="P17" s="1"/>
    </row>
    <row r="18" spans="1:16">
      <c r="A18" s="3" t="s">
        <v>27</v>
      </c>
      <c r="B18" s="3"/>
      <c r="C18" s="3"/>
      <c r="D18" s="3"/>
      <c r="E18" s="3"/>
      <c r="F18" s="8"/>
      <c r="G18" s="8"/>
      <c r="H18" s="3"/>
      <c r="I18" s="8">
        <f t="shared" si="2"/>
        <v>0</v>
      </c>
      <c r="J18" s="8"/>
      <c r="K18" s="3"/>
      <c r="L18" s="8">
        <f t="shared" si="0"/>
        <v>0</v>
      </c>
      <c r="M18" s="8">
        <f t="shared" si="1"/>
        <v>0</v>
      </c>
      <c r="N18" s="1"/>
      <c r="O18" s="1"/>
      <c r="P18" s="1"/>
    </row>
    <row r="19" spans="1:16">
      <c r="A19" s="34" t="s">
        <v>28</v>
      </c>
      <c r="B19" s="3">
        <f>SUM(B7:B18)</f>
        <v>36815.58</v>
      </c>
      <c r="C19" s="3">
        <f t="shared" ref="C19:K19" si="3">SUM(C7:C15)</f>
        <v>0</v>
      </c>
      <c r="D19" s="3">
        <f>SUM(D7:D18)</f>
        <v>10800.23</v>
      </c>
      <c r="E19" s="3">
        <f t="shared" si="3"/>
        <v>779.06</v>
      </c>
      <c r="F19" s="3">
        <f>SUM(F7:F18)</f>
        <v>27573.72</v>
      </c>
      <c r="G19" s="3">
        <f t="shared" si="3"/>
        <v>0</v>
      </c>
      <c r="H19" s="3">
        <f>SUM(H7:H18)</f>
        <v>3401.9399999999996</v>
      </c>
      <c r="I19" s="8">
        <f>SUM(I7:I18)</f>
        <v>79370.53</v>
      </c>
      <c r="J19" s="8">
        <f>SUM(J6:J18)</f>
        <v>61509.460000000006</v>
      </c>
      <c r="K19" s="3">
        <f t="shared" si="3"/>
        <v>0</v>
      </c>
      <c r="L19" s="8">
        <f>SUM(L7:L18)</f>
        <v>61509.460000000006</v>
      </c>
      <c r="M19" s="8">
        <f>I19-J19</f>
        <v>17861.069999999992</v>
      </c>
      <c r="N19" s="1"/>
      <c r="O19" s="1"/>
      <c r="P19" s="1"/>
    </row>
    <row r="20" spans="1:16">
      <c r="I20">
        <v>0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J13" sqref="J13"/>
    </sheetView>
  </sheetViews>
  <sheetFormatPr defaultRowHeight="15"/>
  <sheetData>
    <row r="1" spans="1:13">
      <c r="A1" s="71" t="s">
        <v>215</v>
      </c>
      <c r="B1" s="71"/>
      <c r="C1" s="71"/>
      <c r="D1" s="71"/>
      <c r="E1" s="71"/>
      <c r="F1" s="71" t="s">
        <v>129</v>
      </c>
      <c r="G1" s="71"/>
      <c r="H1" s="71"/>
      <c r="I1" s="1"/>
    </row>
    <row r="2" spans="1:13">
      <c r="A2" s="1"/>
      <c r="B2" s="1"/>
      <c r="C2" s="1"/>
      <c r="D2" s="1"/>
      <c r="E2" s="1"/>
      <c r="F2" s="1"/>
      <c r="G2" s="1"/>
      <c r="H2" s="1"/>
      <c r="I2" s="1"/>
    </row>
    <row r="3" spans="1:13">
      <c r="A3" s="2" t="s">
        <v>1</v>
      </c>
      <c r="B3" s="2"/>
      <c r="C3" s="2" t="s">
        <v>2</v>
      </c>
      <c r="D3" s="2">
        <v>883.6</v>
      </c>
      <c r="E3" s="3" t="s">
        <v>3</v>
      </c>
      <c r="F3" s="2"/>
      <c r="G3" s="71"/>
      <c r="H3" s="71"/>
      <c r="I3" s="1"/>
    </row>
    <row r="5" spans="1:13" ht="60.75">
      <c r="A5" s="25" t="s">
        <v>4</v>
      </c>
      <c r="B5" s="37" t="s">
        <v>5</v>
      </c>
      <c r="C5" s="38" t="s">
        <v>6</v>
      </c>
      <c r="D5" s="38" t="s">
        <v>7</v>
      </c>
      <c r="E5" s="38" t="s">
        <v>8</v>
      </c>
      <c r="F5" s="38" t="s">
        <v>30</v>
      </c>
      <c r="G5" s="38" t="s">
        <v>31</v>
      </c>
      <c r="H5" s="38" t="s">
        <v>11</v>
      </c>
      <c r="I5" s="38" t="s">
        <v>130</v>
      </c>
      <c r="J5" s="38" t="s">
        <v>13</v>
      </c>
      <c r="K5" s="38"/>
      <c r="L5" s="38" t="s">
        <v>131</v>
      </c>
      <c r="M5" s="39" t="s">
        <v>15</v>
      </c>
    </row>
    <row r="6" spans="1:13">
      <c r="A6" s="25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>
      <c r="A7" s="26" t="s">
        <v>16</v>
      </c>
      <c r="B7" s="3">
        <v>6980.44</v>
      </c>
      <c r="C7" s="3"/>
      <c r="D7" s="3">
        <v>653.72</v>
      </c>
      <c r="E7" s="3"/>
      <c r="F7" s="8">
        <v>1668.99</v>
      </c>
      <c r="G7" s="3">
        <v>176.72</v>
      </c>
      <c r="H7" s="3">
        <v>645.03</v>
      </c>
      <c r="I7" s="3">
        <f>SUM(B7:H7)</f>
        <v>10124.9</v>
      </c>
      <c r="J7" s="8">
        <v>7531</v>
      </c>
      <c r="K7" s="3"/>
      <c r="L7" s="8">
        <f t="shared" ref="L7:L18" si="0">SUM(J7:K7)</f>
        <v>7531</v>
      </c>
      <c r="M7" s="8">
        <f t="shared" ref="M7:M18" si="1">I7-L7</f>
        <v>2593.8999999999996</v>
      </c>
    </row>
    <row r="8" spans="1:13">
      <c r="A8" s="26" t="s">
        <v>17</v>
      </c>
      <c r="B8" s="3">
        <v>6980.44</v>
      </c>
      <c r="C8" s="3"/>
      <c r="D8" s="3">
        <v>930.72</v>
      </c>
      <c r="E8" s="3"/>
      <c r="F8" s="8">
        <v>2376.1999999999998</v>
      </c>
      <c r="G8" s="3">
        <v>176.72</v>
      </c>
      <c r="H8" s="3">
        <v>645.03</v>
      </c>
      <c r="I8" s="3">
        <f>SUM(B8:H8)</f>
        <v>11109.11</v>
      </c>
      <c r="J8" s="8">
        <v>8256.08</v>
      </c>
      <c r="K8" s="3"/>
      <c r="L8" s="8">
        <f t="shared" si="0"/>
        <v>8256.08</v>
      </c>
      <c r="M8" s="8">
        <f t="shared" si="1"/>
        <v>2853.0300000000007</v>
      </c>
    </row>
    <row r="9" spans="1:13">
      <c r="A9" s="26" t="s">
        <v>18</v>
      </c>
      <c r="B9" s="3">
        <v>6980.44</v>
      </c>
      <c r="C9" s="3"/>
      <c r="D9" s="3">
        <v>764.52</v>
      </c>
      <c r="E9" s="3"/>
      <c r="F9" s="8">
        <v>1951.87</v>
      </c>
      <c r="G9" s="3">
        <v>176.72</v>
      </c>
      <c r="H9" s="3">
        <v>645.03</v>
      </c>
      <c r="I9" s="3">
        <f t="shared" ref="I9:I18" si="2">SUM(B9:H9)</f>
        <v>10518.579999999998</v>
      </c>
      <c r="J9" s="8">
        <v>10979.95</v>
      </c>
      <c r="K9" s="3"/>
      <c r="L9" s="8">
        <f t="shared" si="0"/>
        <v>10979.95</v>
      </c>
      <c r="M9" s="8">
        <f t="shared" si="1"/>
        <v>-461.37000000000262</v>
      </c>
    </row>
    <row r="10" spans="1:13">
      <c r="A10" s="26" t="s">
        <v>19</v>
      </c>
      <c r="B10" s="3">
        <v>6980.44</v>
      </c>
      <c r="C10" s="3"/>
      <c r="D10" s="3">
        <v>764.52</v>
      </c>
      <c r="E10" s="3"/>
      <c r="F10" s="8">
        <v>1951.87</v>
      </c>
      <c r="G10" s="3">
        <v>176.72</v>
      </c>
      <c r="H10" s="3">
        <v>645.03</v>
      </c>
      <c r="I10" s="3">
        <f t="shared" si="2"/>
        <v>10518.579999999998</v>
      </c>
      <c r="J10" s="8">
        <v>8642.2900000000009</v>
      </c>
      <c r="K10" s="3"/>
      <c r="L10" s="8">
        <f t="shared" si="0"/>
        <v>8642.2900000000009</v>
      </c>
      <c r="M10" s="8">
        <f t="shared" si="1"/>
        <v>1876.2899999999972</v>
      </c>
    </row>
    <row r="11" spans="1:13">
      <c r="A11" s="26" t="s">
        <v>20</v>
      </c>
      <c r="B11" s="3">
        <v>6980.44</v>
      </c>
      <c r="C11" s="3"/>
      <c r="D11" s="3">
        <v>847.62</v>
      </c>
      <c r="E11" s="3"/>
      <c r="F11" s="8">
        <v>2164.0300000000002</v>
      </c>
      <c r="G11" s="3">
        <v>176.72</v>
      </c>
      <c r="H11" s="3">
        <v>645.03</v>
      </c>
      <c r="I11" s="3">
        <f t="shared" si="2"/>
        <v>10813.84</v>
      </c>
      <c r="J11" s="8">
        <v>5339</v>
      </c>
      <c r="K11" s="3"/>
      <c r="L11" s="8">
        <f t="shared" si="0"/>
        <v>5339</v>
      </c>
      <c r="M11" s="8">
        <f t="shared" si="1"/>
        <v>5474.84</v>
      </c>
    </row>
    <row r="12" spans="1:13">
      <c r="A12" s="26" t="s">
        <v>21</v>
      </c>
      <c r="B12" s="3">
        <v>6980.44</v>
      </c>
      <c r="C12" s="3"/>
      <c r="D12" s="3">
        <v>972.27</v>
      </c>
      <c r="E12" s="3"/>
      <c r="F12" s="8">
        <v>2482.27</v>
      </c>
      <c r="G12" s="3">
        <v>176.72</v>
      </c>
      <c r="H12" s="3">
        <v>645.03</v>
      </c>
      <c r="I12" s="3">
        <f t="shared" si="2"/>
        <v>11256.73</v>
      </c>
      <c r="J12" s="8">
        <v>15422</v>
      </c>
      <c r="K12" s="3"/>
      <c r="L12" s="8">
        <f t="shared" si="0"/>
        <v>15422</v>
      </c>
      <c r="M12" s="8">
        <f t="shared" si="1"/>
        <v>-4165.2700000000004</v>
      </c>
    </row>
    <row r="13" spans="1:13">
      <c r="A13" s="26" t="s">
        <v>22</v>
      </c>
      <c r="B13" s="3"/>
      <c r="C13" s="3"/>
      <c r="D13" s="3"/>
      <c r="E13" s="3"/>
      <c r="F13" s="8"/>
      <c r="G13" s="3"/>
      <c r="H13" s="3"/>
      <c r="I13" s="3">
        <f t="shared" si="2"/>
        <v>0</v>
      </c>
      <c r="J13" s="8"/>
      <c r="K13" s="3"/>
      <c r="L13" s="8">
        <f t="shared" si="0"/>
        <v>0</v>
      </c>
      <c r="M13" s="8">
        <f t="shared" si="1"/>
        <v>0</v>
      </c>
    </row>
    <row r="14" spans="1:13">
      <c r="A14" s="26" t="s">
        <v>23</v>
      </c>
      <c r="B14" s="3"/>
      <c r="C14" s="3"/>
      <c r="D14" s="3"/>
      <c r="E14" s="3"/>
      <c r="F14" s="8"/>
      <c r="G14" s="3"/>
      <c r="H14" s="3"/>
      <c r="I14" s="3">
        <f t="shared" si="2"/>
        <v>0</v>
      </c>
      <c r="J14" s="8"/>
      <c r="K14" s="3"/>
      <c r="L14" s="8">
        <f t="shared" si="0"/>
        <v>0</v>
      </c>
      <c r="M14" s="8">
        <f t="shared" si="1"/>
        <v>0</v>
      </c>
    </row>
    <row r="15" spans="1:13">
      <c r="A15" s="26" t="s">
        <v>24</v>
      </c>
      <c r="B15" s="3"/>
      <c r="C15" s="3"/>
      <c r="D15" s="3"/>
      <c r="E15" s="3"/>
      <c r="F15" s="8"/>
      <c r="G15" s="3"/>
      <c r="H15" s="3"/>
      <c r="I15" s="3">
        <f t="shared" si="2"/>
        <v>0</v>
      </c>
      <c r="J15" s="8"/>
      <c r="K15" s="3"/>
      <c r="L15" s="8">
        <f t="shared" si="0"/>
        <v>0</v>
      </c>
      <c r="M15" s="8">
        <f t="shared" si="1"/>
        <v>0</v>
      </c>
    </row>
    <row r="16" spans="1:13">
      <c r="A16" s="26" t="s">
        <v>25</v>
      </c>
      <c r="B16" s="3"/>
      <c r="C16" s="3"/>
      <c r="D16" s="3"/>
      <c r="E16" s="3"/>
      <c r="F16" s="8"/>
      <c r="G16" s="3"/>
      <c r="H16" s="3"/>
      <c r="I16" s="3">
        <f t="shared" si="2"/>
        <v>0</v>
      </c>
      <c r="J16" s="8"/>
      <c r="K16" s="3"/>
      <c r="L16" s="8">
        <f t="shared" si="0"/>
        <v>0</v>
      </c>
      <c r="M16" s="8">
        <f t="shared" si="1"/>
        <v>0</v>
      </c>
    </row>
    <row r="17" spans="1:13">
      <c r="A17" s="26" t="s">
        <v>26</v>
      </c>
      <c r="B17" s="3"/>
      <c r="C17" s="3"/>
      <c r="D17" s="3"/>
      <c r="E17" s="3"/>
      <c r="F17" s="8"/>
      <c r="G17" s="3"/>
      <c r="H17" s="3"/>
      <c r="I17" s="3">
        <f t="shared" si="2"/>
        <v>0</v>
      </c>
      <c r="J17" s="8"/>
      <c r="K17" s="3"/>
      <c r="L17" s="8">
        <f t="shared" si="0"/>
        <v>0</v>
      </c>
      <c r="M17" s="8">
        <f t="shared" si="1"/>
        <v>0</v>
      </c>
    </row>
    <row r="18" spans="1:13">
      <c r="A18" s="26" t="s">
        <v>27</v>
      </c>
      <c r="B18" s="3"/>
      <c r="C18" s="3"/>
      <c r="D18" s="3"/>
      <c r="E18" s="3"/>
      <c r="F18" s="8"/>
      <c r="G18" s="3"/>
      <c r="H18" s="3"/>
      <c r="I18" s="3">
        <f t="shared" si="2"/>
        <v>0</v>
      </c>
      <c r="J18" s="8"/>
      <c r="K18" s="3"/>
      <c r="L18" s="8">
        <f t="shared" si="0"/>
        <v>0</v>
      </c>
      <c r="M18" s="8">
        <f t="shared" si="1"/>
        <v>0</v>
      </c>
    </row>
    <row r="19" spans="1:13">
      <c r="A19" s="27" t="s">
        <v>28</v>
      </c>
      <c r="B19" s="3">
        <f>SUM(B7:B18)</f>
        <v>41882.639999999999</v>
      </c>
      <c r="C19" s="3">
        <f>SUM(C7:C15)</f>
        <v>0</v>
      </c>
      <c r="D19" s="3">
        <f>SUM(D7:D18)</f>
        <v>4933.37</v>
      </c>
      <c r="E19" s="3">
        <f>SUM(E7:E15)</f>
        <v>0</v>
      </c>
      <c r="F19" s="8">
        <f>SUM(F7:F18)</f>
        <v>12595.23</v>
      </c>
      <c r="G19" s="3">
        <f>SUM(G7:G18)</f>
        <v>1060.32</v>
      </c>
      <c r="H19" s="3">
        <f>SUM(H7:H18)</f>
        <v>3870.1799999999994</v>
      </c>
      <c r="I19" s="3">
        <f>SUM(I7:I18)</f>
        <v>64341.739999999991</v>
      </c>
      <c r="J19" s="8">
        <f>SUM(J6:J18)</f>
        <v>56170.32</v>
      </c>
      <c r="K19" s="3">
        <f>SUM(K7:K15)</f>
        <v>0</v>
      </c>
      <c r="L19" s="3">
        <f>SUM(L7:L18)</f>
        <v>56170.32</v>
      </c>
      <c r="M19" s="8">
        <f>I19-J19</f>
        <v>8171.419999999991</v>
      </c>
    </row>
    <row r="37" ht="14.25" customHeight="1"/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9" max="9" width="9.7109375" customWidth="1"/>
  </cols>
  <sheetData>
    <row r="1" spans="1:13">
      <c r="A1" s="73" t="s">
        <v>215</v>
      </c>
      <c r="B1" s="73"/>
      <c r="C1" s="73"/>
      <c r="D1" s="73"/>
      <c r="E1" s="73"/>
      <c r="F1" s="74" t="s">
        <v>43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867.7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44</v>
      </c>
      <c r="J5" s="16" t="s">
        <v>13</v>
      </c>
      <c r="K5" s="16"/>
      <c r="L5" s="16" t="s">
        <v>14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6854.83</v>
      </c>
      <c r="C7" s="13"/>
      <c r="D7" s="13">
        <v>692.5</v>
      </c>
      <c r="E7" s="13"/>
      <c r="F7" s="18">
        <v>1768</v>
      </c>
      <c r="G7" s="13"/>
      <c r="H7" s="13">
        <v>633.41999999999996</v>
      </c>
      <c r="I7" s="18">
        <f>SUM(B7:H7)</f>
        <v>9948.75</v>
      </c>
      <c r="J7" s="18">
        <v>5794.51</v>
      </c>
      <c r="K7" s="13"/>
      <c r="L7" s="18">
        <f>SUM(J7:K7)</f>
        <v>5794.51</v>
      </c>
      <c r="M7" s="18">
        <f>I7-L7</f>
        <v>4154.24</v>
      </c>
    </row>
    <row r="8" spans="1:13">
      <c r="A8" s="13" t="s">
        <v>17</v>
      </c>
      <c r="B8" s="13">
        <v>6854.83</v>
      </c>
      <c r="C8" s="13"/>
      <c r="D8" s="13">
        <v>914.1</v>
      </c>
      <c r="E8" s="13"/>
      <c r="F8" s="18">
        <v>2333.7600000000002</v>
      </c>
      <c r="G8" s="13"/>
      <c r="H8" s="13">
        <v>633.41999999999996</v>
      </c>
      <c r="I8" s="18">
        <f t="shared" ref="I8:I18" si="0">SUM(B8:H8)</f>
        <v>10736.11</v>
      </c>
      <c r="J8" s="18">
        <v>10202.76</v>
      </c>
      <c r="K8" s="13"/>
      <c r="L8" s="18">
        <f t="shared" ref="L8:L18" si="1">SUM(J8:K8)</f>
        <v>10202.76</v>
      </c>
      <c r="M8" s="18">
        <f t="shared" ref="M8:M18" si="2">I8-L8</f>
        <v>533.35000000000036</v>
      </c>
    </row>
    <row r="9" spans="1:13">
      <c r="A9" s="13" t="s">
        <v>18</v>
      </c>
      <c r="B9" s="13">
        <v>6854.83</v>
      </c>
      <c r="C9" s="13"/>
      <c r="D9" s="13">
        <v>1149.55</v>
      </c>
      <c r="E9" s="13"/>
      <c r="F9" s="18">
        <v>2934.88</v>
      </c>
      <c r="G9" s="13"/>
      <c r="H9" s="13">
        <v>633.41999999999996</v>
      </c>
      <c r="I9" s="18">
        <f t="shared" si="0"/>
        <v>11572.68</v>
      </c>
      <c r="J9" s="18">
        <v>8762</v>
      </c>
      <c r="K9" s="13"/>
      <c r="L9" s="18">
        <f t="shared" si="1"/>
        <v>8762</v>
      </c>
      <c r="M9" s="18">
        <f t="shared" si="2"/>
        <v>2810.6800000000003</v>
      </c>
    </row>
    <row r="10" spans="1:13">
      <c r="A10" s="13" t="s">
        <v>19</v>
      </c>
      <c r="B10" s="13">
        <v>6854.83</v>
      </c>
      <c r="C10" s="13"/>
      <c r="D10" s="13">
        <v>734.05</v>
      </c>
      <c r="E10" s="13"/>
      <c r="F10" s="18">
        <v>1874.08</v>
      </c>
      <c r="G10" s="13"/>
      <c r="H10" s="13">
        <v>633.41999999999996</v>
      </c>
      <c r="I10" s="18">
        <f t="shared" si="0"/>
        <v>10096.379999999999</v>
      </c>
      <c r="J10" s="18">
        <v>16383.45</v>
      </c>
      <c r="K10" s="13"/>
      <c r="L10" s="18">
        <f t="shared" si="1"/>
        <v>16383.45</v>
      </c>
      <c r="M10" s="18">
        <f t="shared" si="2"/>
        <v>-6287.0700000000015</v>
      </c>
    </row>
    <row r="11" spans="1:13">
      <c r="A11" s="13" t="s">
        <v>20</v>
      </c>
      <c r="B11" s="13">
        <v>6854.83</v>
      </c>
      <c r="C11" s="13"/>
      <c r="D11" s="13">
        <v>803.3</v>
      </c>
      <c r="E11" s="13"/>
      <c r="F11" s="18">
        <v>2050.88</v>
      </c>
      <c r="G11" s="13"/>
      <c r="H11" s="13">
        <v>633.41999999999996</v>
      </c>
      <c r="I11" s="18">
        <f t="shared" si="0"/>
        <v>10342.43</v>
      </c>
      <c r="J11" s="18">
        <v>9588.1</v>
      </c>
      <c r="K11" s="13"/>
      <c r="L11" s="18">
        <f t="shared" si="1"/>
        <v>9588.1</v>
      </c>
      <c r="M11" s="18">
        <f t="shared" si="2"/>
        <v>754.32999999999993</v>
      </c>
    </row>
    <row r="12" spans="1:13">
      <c r="A12" s="13" t="s">
        <v>21</v>
      </c>
      <c r="B12" s="13">
        <v>6854.83</v>
      </c>
      <c r="C12" s="13"/>
      <c r="D12" s="13">
        <v>983.35</v>
      </c>
      <c r="E12" s="13">
        <v>290.85000000000002</v>
      </c>
      <c r="F12" s="18">
        <v>2510.56</v>
      </c>
      <c r="G12" s="13"/>
      <c r="H12" s="13">
        <v>633.41999999999996</v>
      </c>
      <c r="I12" s="18">
        <f t="shared" si="0"/>
        <v>11273.01</v>
      </c>
      <c r="J12" s="18">
        <v>10643.44</v>
      </c>
      <c r="K12" s="13"/>
      <c r="L12" s="18">
        <f t="shared" si="1"/>
        <v>10643.44</v>
      </c>
      <c r="M12" s="18">
        <f t="shared" si="2"/>
        <v>629.56999999999971</v>
      </c>
    </row>
    <row r="13" spans="1:13">
      <c r="A13" s="13" t="s">
        <v>22</v>
      </c>
      <c r="B13" s="13"/>
      <c r="C13" s="13"/>
      <c r="D13" s="13"/>
      <c r="E13" s="13"/>
      <c r="F13" s="18"/>
      <c r="G13" s="13"/>
      <c r="H13" s="13"/>
      <c r="I13" s="18">
        <f t="shared" si="0"/>
        <v>0</v>
      </c>
      <c r="J13" s="18"/>
      <c r="K13" s="13"/>
      <c r="L13" s="18">
        <f t="shared" si="1"/>
        <v>0</v>
      </c>
      <c r="M13" s="18">
        <f t="shared" si="2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3"/>
      <c r="H14" s="22"/>
      <c r="I14" s="18">
        <f t="shared" si="0"/>
        <v>0</v>
      </c>
      <c r="J14" s="18"/>
      <c r="K14" s="13"/>
      <c r="L14" s="18">
        <f t="shared" si="1"/>
        <v>0</v>
      </c>
      <c r="M14" s="18">
        <f t="shared" si="2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3"/>
      <c r="H15" s="13"/>
      <c r="I15" s="18">
        <f t="shared" si="0"/>
        <v>0</v>
      </c>
      <c r="J15" s="18"/>
      <c r="K15" s="13"/>
      <c r="L15" s="18">
        <f t="shared" si="1"/>
        <v>0</v>
      </c>
      <c r="M15" s="18">
        <f t="shared" si="2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3"/>
      <c r="H16" s="13"/>
      <c r="I16" s="18">
        <f t="shared" si="0"/>
        <v>0</v>
      </c>
      <c r="J16" s="18"/>
      <c r="K16" s="13"/>
      <c r="L16" s="18">
        <f t="shared" si="1"/>
        <v>0</v>
      </c>
      <c r="M16" s="18">
        <f t="shared" si="2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3"/>
      <c r="H17" s="13"/>
      <c r="I17" s="18">
        <f t="shared" si="0"/>
        <v>0</v>
      </c>
      <c r="J17" s="18"/>
      <c r="K17" s="13"/>
      <c r="L17" s="18">
        <f t="shared" si="1"/>
        <v>0</v>
      </c>
      <c r="M17" s="18">
        <f t="shared" si="2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3"/>
      <c r="H18" s="13"/>
      <c r="I18" s="18">
        <f t="shared" si="0"/>
        <v>0</v>
      </c>
      <c r="J18" s="18"/>
      <c r="K18" s="13"/>
      <c r="L18" s="18">
        <f t="shared" si="1"/>
        <v>0</v>
      </c>
      <c r="M18" s="18">
        <f t="shared" si="2"/>
        <v>0</v>
      </c>
    </row>
    <row r="19" spans="1:13">
      <c r="A19" s="19" t="s">
        <v>28</v>
      </c>
      <c r="B19" s="13">
        <f>SUM(B7:B18)</f>
        <v>41128.980000000003</v>
      </c>
      <c r="C19" s="13">
        <f>SUM(C7:C15)</f>
        <v>0</v>
      </c>
      <c r="D19" s="13">
        <f>SUM(D7:D18)</f>
        <v>5276.85</v>
      </c>
      <c r="E19" s="13">
        <f>SUM(E7:E15)</f>
        <v>290.85000000000002</v>
      </c>
      <c r="F19" s="13">
        <f>SUM(F7:F18)</f>
        <v>13472.160000000002</v>
      </c>
      <c r="G19" s="13">
        <f>SUM(G7:G18)</f>
        <v>0</v>
      </c>
      <c r="H19" s="13">
        <f>SUM(H7:H18)</f>
        <v>3800.52</v>
      </c>
      <c r="I19" s="18">
        <f>SUM(I7:I18)</f>
        <v>63969.36</v>
      </c>
      <c r="J19" s="13">
        <f>SUM(J6:J18)</f>
        <v>61374.26</v>
      </c>
      <c r="K19" s="13">
        <f>SUM(K7:K15)</f>
        <v>0</v>
      </c>
      <c r="L19" s="13">
        <f>SUM(L7:L18)</f>
        <v>61374.26</v>
      </c>
      <c r="M19" s="18">
        <f>I19-J19</f>
        <v>2595.0999999999985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sheetData>
    <row r="1" spans="1:13">
      <c r="A1" s="71" t="s">
        <v>215</v>
      </c>
      <c r="B1" s="71"/>
      <c r="C1" s="71"/>
      <c r="D1" s="71"/>
      <c r="E1" s="71"/>
      <c r="F1" s="71" t="s">
        <v>223</v>
      </c>
      <c r="G1" s="71"/>
      <c r="H1" s="71"/>
      <c r="I1" s="1"/>
    </row>
    <row r="2" spans="1:13">
      <c r="A2" s="1"/>
      <c r="B2" s="1"/>
      <c r="C2" s="1"/>
      <c r="D2" s="1"/>
      <c r="E2" s="1"/>
      <c r="F2" s="1"/>
      <c r="G2" s="1"/>
      <c r="H2" s="1"/>
      <c r="I2" s="1"/>
    </row>
    <row r="3" spans="1:13">
      <c r="A3" s="2" t="s">
        <v>1</v>
      </c>
      <c r="B3" s="2"/>
      <c r="C3" s="2" t="s">
        <v>2</v>
      </c>
      <c r="D3" s="2"/>
      <c r="E3" s="3" t="s">
        <v>3</v>
      </c>
      <c r="F3" s="2"/>
      <c r="G3" s="71"/>
      <c r="H3" s="71"/>
      <c r="I3" s="1"/>
    </row>
    <row r="5" spans="1:13" ht="60.75">
      <c r="A5" s="25" t="s">
        <v>4</v>
      </c>
      <c r="B5" s="37" t="s">
        <v>5</v>
      </c>
      <c r="C5" s="38" t="s">
        <v>6</v>
      </c>
      <c r="D5" s="38" t="s">
        <v>7</v>
      </c>
      <c r="E5" s="38" t="s">
        <v>8</v>
      </c>
      <c r="F5" s="38" t="s">
        <v>30</v>
      </c>
      <c r="G5" s="38" t="s">
        <v>31</v>
      </c>
      <c r="H5" s="38" t="s">
        <v>11</v>
      </c>
      <c r="I5" s="38" t="s">
        <v>130</v>
      </c>
      <c r="J5" s="38" t="s">
        <v>13</v>
      </c>
      <c r="K5" s="38"/>
      <c r="L5" s="38" t="s">
        <v>131</v>
      </c>
      <c r="M5" s="39" t="s">
        <v>15</v>
      </c>
    </row>
    <row r="6" spans="1:13">
      <c r="A6" s="25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>
      <c r="A7" s="26" t="s">
        <v>16</v>
      </c>
      <c r="B7" s="3"/>
      <c r="C7" s="3"/>
      <c r="D7" s="3">
        <v>639.87</v>
      </c>
      <c r="E7" s="3"/>
      <c r="F7" s="8">
        <v>1315.38</v>
      </c>
      <c r="G7" s="3"/>
      <c r="H7" s="3">
        <v>581.46</v>
      </c>
      <c r="I7" s="3">
        <f>SUM(B7:H7)</f>
        <v>2536.71</v>
      </c>
      <c r="J7" s="8">
        <v>1947</v>
      </c>
      <c r="K7" s="3"/>
      <c r="L7" s="8">
        <f t="shared" ref="L7:L18" si="0">SUM(J7:K7)</f>
        <v>1947</v>
      </c>
      <c r="M7" s="8">
        <f t="shared" ref="M7:M18" si="1">I7-L7</f>
        <v>589.71</v>
      </c>
    </row>
    <row r="8" spans="1:13">
      <c r="A8" s="26" t="s">
        <v>17</v>
      </c>
      <c r="B8" s="3"/>
      <c r="C8" s="3"/>
      <c r="D8" s="3">
        <v>1085.8399999999999</v>
      </c>
      <c r="E8" s="3"/>
      <c r="F8" s="8">
        <v>2772.2</v>
      </c>
      <c r="G8" s="3"/>
      <c r="H8" s="3">
        <v>581.46</v>
      </c>
      <c r="I8" s="3">
        <f>SUM(B8:H8)</f>
        <v>4439.5</v>
      </c>
      <c r="J8" s="8">
        <v>2717</v>
      </c>
      <c r="K8" s="3"/>
      <c r="L8" s="8">
        <f t="shared" si="0"/>
        <v>2717</v>
      </c>
      <c r="M8" s="8">
        <f t="shared" si="1"/>
        <v>1722.5</v>
      </c>
    </row>
    <row r="9" spans="1:13">
      <c r="A9" s="26" t="s">
        <v>18</v>
      </c>
      <c r="B9" s="3"/>
      <c r="C9" s="3"/>
      <c r="D9" s="3">
        <v>1639.84</v>
      </c>
      <c r="E9" s="3"/>
      <c r="F9" s="8">
        <v>4377.54</v>
      </c>
      <c r="G9" s="3"/>
      <c r="H9" s="3">
        <v>581.46</v>
      </c>
      <c r="I9" s="3">
        <f t="shared" ref="I9:I18" si="2">SUM(B9:H9)</f>
        <v>6598.84</v>
      </c>
      <c r="J9" s="8">
        <v>17475.18</v>
      </c>
      <c r="K9" s="3"/>
      <c r="L9" s="8">
        <f t="shared" si="0"/>
        <v>17475.18</v>
      </c>
      <c r="M9" s="8">
        <f t="shared" si="1"/>
        <v>-10876.34</v>
      </c>
    </row>
    <row r="10" spans="1:13">
      <c r="A10" s="26" t="s">
        <v>19</v>
      </c>
      <c r="B10" s="3"/>
      <c r="C10" s="3"/>
      <c r="D10" s="3">
        <v>1185.56</v>
      </c>
      <c r="E10" s="3"/>
      <c r="F10" s="8">
        <v>3026.82</v>
      </c>
      <c r="G10" s="3"/>
      <c r="H10" s="3">
        <v>581.46</v>
      </c>
      <c r="I10" s="3">
        <f t="shared" si="2"/>
        <v>4793.84</v>
      </c>
      <c r="J10" s="8">
        <v>3690</v>
      </c>
      <c r="K10" s="3"/>
      <c r="L10" s="8">
        <f t="shared" si="0"/>
        <v>3690</v>
      </c>
      <c r="M10" s="8">
        <f t="shared" si="1"/>
        <v>1103.8400000000001</v>
      </c>
    </row>
    <row r="11" spans="1:13">
      <c r="A11" s="26" t="s">
        <v>20</v>
      </c>
      <c r="B11" s="3"/>
      <c r="C11" s="3"/>
      <c r="D11" s="3">
        <v>1254.81</v>
      </c>
      <c r="E11" s="3"/>
      <c r="F11" s="8">
        <v>3203.6</v>
      </c>
      <c r="G11" s="3"/>
      <c r="H11" s="3">
        <v>581.46</v>
      </c>
      <c r="I11" s="3">
        <f t="shared" si="2"/>
        <v>5039.87</v>
      </c>
      <c r="J11" s="8">
        <v>4253</v>
      </c>
      <c r="K11" s="3"/>
      <c r="L11" s="8">
        <f t="shared" si="0"/>
        <v>4253</v>
      </c>
      <c r="M11" s="8">
        <f t="shared" si="1"/>
        <v>786.86999999999989</v>
      </c>
    </row>
    <row r="12" spans="1:13">
      <c r="A12" s="26" t="s">
        <v>21</v>
      </c>
      <c r="B12" s="3"/>
      <c r="C12" s="3"/>
      <c r="D12" s="3">
        <v>1144.01</v>
      </c>
      <c r="E12" s="3"/>
      <c r="F12" s="8">
        <v>2920.74</v>
      </c>
      <c r="G12" s="3"/>
      <c r="H12" s="3">
        <v>581.46</v>
      </c>
      <c r="I12" s="3">
        <f t="shared" si="2"/>
        <v>4646.21</v>
      </c>
      <c r="J12" s="8">
        <v>14046.69</v>
      </c>
      <c r="K12" s="3"/>
      <c r="L12" s="8">
        <f t="shared" si="0"/>
        <v>14046.69</v>
      </c>
      <c r="M12" s="8">
        <f t="shared" si="1"/>
        <v>-9400.48</v>
      </c>
    </row>
    <row r="13" spans="1:13">
      <c r="A13" s="26" t="s">
        <v>22</v>
      </c>
      <c r="B13" s="3"/>
      <c r="C13" s="3"/>
      <c r="D13" s="3"/>
      <c r="E13" s="3"/>
      <c r="F13" s="8"/>
      <c r="G13" s="3"/>
      <c r="H13" s="3"/>
      <c r="I13" s="3">
        <f t="shared" si="2"/>
        <v>0</v>
      </c>
      <c r="J13" s="8"/>
      <c r="K13" s="3"/>
      <c r="L13" s="8">
        <f t="shared" si="0"/>
        <v>0</v>
      </c>
      <c r="M13" s="8">
        <f t="shared" si="1"/>
        <v>0</v>
      </c>
    </row>
    <row r="14" spans="1:13">
      <c r="A14" s="26" t="s">
        <v>23</v>
      </c>
      <c r="B14" s="3"/>
      <c r="C14" s="3"/>
      <c r="D14" s="3"/>
      <c r="E14" s="3"/>
      <c r="F14" s="8"/>
      <c r="G14" s="3"/>
      <c r="H14" s="3"/>
      <c r="I14" s="3">
        <f t="shared" si="2"/>
        <v>0</v>
      </c>
      <c r="J14" s="8"/>
      <c r="K14" s="3"/>
      <c r="L14" s="8">
        <f t="shared" si="0"/>
        <v>0</v>
      </c>
      <c r="M14" s="8">
        <f t="shared" si="1"/>
        <v>0</v>
      </c>
    </row>
    <row r="15" spans="1:13">
      <c r="A15" s="26" t="s">
        <v>24</v>
      </c>
      <c r="B15" s="3"/>
      <c r="C15" s="3"/>
      <c r="D15" s="3"/>
      <c r="E15" s="3"/>
      <c r="F15" s="8"/>
      <c r="G15" s="3"/>
      <c r="H15" s="3"/>
      <c r="I15" s="3">
        <f t="shared" si="2"/>
        <v>0</v>
      </c>
      <c r="J15" s="8"/>
      <c r="K15" s="3"/>
      <c r="L15" s="8">
        <f t="shared" si="0"/>
        <v>0</v>
      </c>
      <c r="M15" s="8">
        <f t="shared" si="1"/>
        <v>0</v>
      </c>
    </row>
    <row r="16" spans="1:13">
      <c r="A16" s="26" t="s">
        <v>25</v>
      </c>
      <c r="B16" s="3"/>
      <c r="C16" s="3"/>
      <c r="D16" s="3"/>
      <c r="E16" s="3"/>
      <c r="F16" s="8"/>
      <c r="G16" s="3"/>
      <c r="H16" s="3"/>
      <c r="I16" s="3">
        <f t="shared" si="2"/>
        <v>0</v>
      </c>
      <c r="J16" s="8"/>
      <c r="K16" s="3"/>
      <c r="L16" s="8">
        <f t="shared" si="0"/>
        <v>0</v>
      </c>
      <c r="M16" s="8">
        <f t="shared" si="1"/>
        <v>0</v>
      </c>
    </row>
    <row r="17" spans="1:13">
      <c r="A17" s="26" t="s">
        <v>26</v>
      </c>
      <c r="B17" s="3"/>
      <c r="C17" s="3"/>
      <c r="D17" s="3"/>
      <c r="E17" s="3"/>
      <c r="F17" s="8"/>
      <c r="G17" s="3"/>
      <c r="H17" s="3"/>
      <c r="I17" s="3">
        <f t="shared" si="2"/>
        <v>0</v>
      </c>
      <c r="J17" s="8"/>
      <c r="K17" s="3"/>
      <c r="L17" s="8">
        <f t="shared" si="0"/>
        <v>0</v>
      </c>
      <c r="M17" s="8">
        <f t="shared" si="1"/>
        <v>0</v>
      </c>
    </row>
    <row r="18" spans="1:13">
      <c r="A18" s="26" t="s">
        <v>27</v>
      </c>
      <c r="B18" s="3"/>
      <c r="C18" s="3"/>
      <c r="D18" s="3"/>
      <c r="E18" s="3"/>
      <c r="F18" s="8"/>
      <c r="G18" s="3"/>
      <c r="H18" s="3"/>
      <c r="I18" s="3">
        <f t="shared" si="2"/>
        <v>0</v>
      </c>
      <c r="J18" s="8"/>
      <c r="K18" s="3"/>
      <c r="L18" s="8">
        <f t="shared" si="0"/>
        <v>0</v>
      </c>
      <c r="M18" s="8">
        <f t="shared" si="1"/>
        <v>0</v>
      </c>
    </row>
    <row r="19" spans="1:13">
      <c r="A19" s="27" t="s">
        <v>28</v>
      </c>
      <c r="B19" s="3">
        <f>SUM(B7:B18)</f>
        <v>0</v>
      </c>
      <c r="C19" s="3">
        <f>SUM(C7:C15)</f>
        <v>0</v>
      </c>
      <c r="D19" s="3">
        <f>SUM(D7:D18)</f>
        <v>6949.93</v>
      </c>
      <c r="E19" s="3">
        <f>SUM(E7:E15)</f>
        <v>0</v>
      </c>
      <c r="F19" s="8">
        <f>SUM(F7:F18)</f>
        <v>17616.28</v>
      </c>
      <c r="G19" s="3">
        <f>SUM(G7:G18)</f>
        <v>0</v>
      </c>
      <c r="H19" s="3">
        <f>SUM(H7:H18)</f>
        <v>3488.76</v>
      </c>
      <c r="I19" s="3">
        <f>SUM(I7:I18)</f>
        <v>28054.969999999998</v>
      </c>
      <c r="J19" s="8">
        <f>SUM(J6:J18)</f>
        <v>44128.87</v>
      </c>
      <c r="K19" s="3">
        <f>SUM(K7:K15)</f>
        <v>0</v>
      </c>
      <c r="L19" s="3">
        <f>SUM(L7:L18)</f>
        <v>44128.87</v>
      </c>
      <c r="M19" s="8">
        <f>I19-J19</f>
        <v>-16073.900000000005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13" max="13" width="10" customWidth="1"/>
  </cols>
  <sheetData>
    <row r="1" spans="1:13">
      <c r="A1" s="71" t="s">
        <v>215</v>
      </c>
      <c r="B1" s="71"/>
      <c r="C1" s="71"/>
      <c r="D1" s="71"/>
      <c r="E1" s="71"/>
      <c r="F1" s="71" t="s">
        <v>224</v>
      </c>
      <c r="G1" s="71"/>
      <c r="H1" s="71"/>
      <c r="I1" s="1"/>
    </row>
    <row r="2" spans="1:13">
      <c r="A2" s="1"/>
      <c r="B2" s="1"/>
      <c r="C2" s="1"/>
      <c r="D2" s="1"/>
      <c r="E2" s="1"/>
      <c r="F2" s="1"/>
      <c r="G2" s="1"/>
      <c r="H2" s="1"/>
      <c r="I2" s="1"/>
    </row>
    <row r="3" spans="1:13">
      <c r="A3" s="2" t="s">
        <v>1</v>
      </c>
      <c r="B3" s="2"/>
      <c r="C3" s="2" t="s">
        <v>2</v>
      </c>
      <c r="D3" s="2"/>
      <c r="E3" s="3" t="s">
        <v>3</v>
      </c>
      <c r="F3" s="2"/>
      <c r="G3" s="71"/>
      <c r="H3" s="71"/>
      <c r="I3" s="1"/>
    </row>
    <row r="5" spans="1:13" ht="60.75">
      <c r="A5" s="25" t="s">
        <v>4</v>
      </c>
      <c r="B5" s="37" t="s">
        <v>5</v>
      </c>
      <c r="C5" s="38" t="s">
        <v>6</v>
      </c>
      <c r="D5" s="38" t="s">
        <v>7</v>
      </c>
      <c r="E5" s="38" t="s">
        <v>8</v>
      </c>
      <c r="F5" s="38" t="s">
        <v>30</v>
      </c>
      <c r="G5" s="38" t="s">
        <v>31</v>
      </c>
      <c r="H5" s="38" t="s">
        <v>11</v>
      </c>
      <c r="I5" s="38" t="s">
        <v>130</v>
      </c>
      <c r="J5" s="38" t="s">
        <v>13</v>
      </c>
      <c r="K5" s="38"/>
      <c r="L5" s="38" t="s">
        <v>131</v>
      </c>
      <c r="M5" s="39" t="s">
        <v>15</v>
      </c>
    </row>
    <row r="6" spans="1:13">
      <c r="A6" s="25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>
      <c r="A7" s="26" t="s">
        <v>16</v>
      </c>
      <c r="B7" s="3">
        <v>2022.32</v>
      </c>
      <c r="C7" s="3"/>
      <c r="D7" s="3">
        <v>15086.58</v>
      </c>
      <c r="E7" s="3"/>
      <c r="F7" s="8">
        <v>38489.360000000001</v>
      </c>
      <c r="G7" s="3"/>
      <c r="H7" s="3">
        <v>613.87</v>
      </c>
      <c r="I7" s="3">
        <f>SUM(B7:H7)</f>
        <v>56212.130000000005</v>
      </c>
      <c r="J7" s="8">
        <v>1216</v>
      </c>
      <c r="K7" s="3"/>
      <c r="L7" s="8">
        <f t="shared" ref="L7:L18" si="0">SUM(J7:K7)</f>
        <v>1216</v>
      </c>
      <c r="M7" s="8">
        <f t="shared" ref="M7:M18" si="1">I7-L7</f>
        <v>54996.130000000005</v>
      </c>
    </row>
    <row r="8" spans="1:13">
      <c r="A8" s="26" t="s">
        <v>17</v>
      </c>
      <c r="B8" s="3">
        <v>2022.32</v>
      </c>
      <c r="C8" s="3"/>
      <c r="D8" s="3">
        <v>6.93</v>
      </c>
      <c r="E8" s="3"/>
      <c r="F8" s="8">
        <v>17.68</v>
      </c>
      <c r="G8" s="3"/>
      <c r="H8" s="3">
        <v>613.87</v>
      </c>
      <c r="I8" s="3">
        <f>SUM(B8:H8)</f>
        <v>2660.8</v>
      </c>
      <c r="J8" s="8">
        <v>2205</v>
      </c>
      <c r="K8" s="3"/>
      <c r="L8" s="8">
        <f t="shared" si="0"/>
        <v>2205</v>
      </c>
      <c r="M8" s="8">
        <f t="shared" si="1"/>
        <v>455.80000000000018</v>
      </c>
    </row>
    <row r="9" spans="1:13">
      <c r="A9" s="26" t="s">
        <v>18</v>
      </c>
      <c r="B9" s="3">
        <v>2022.32</v>
      </c>
      <c r="C9" s="3"/>
      <c r="D9" s="3">
        <v>13.85</v>
      </c>
      <c r="E9" s="3"/>
      <c r="F9" s="8">
        <v>0</v>
      </c>
      <c r="G9" s="3"/>
      <c r="H9" s="3">
        <v>613.87</v>
      </c>
      <c r="I9" s="3">
        <f t="shared" ref="I9:I18" si="2">SUM(B9:H9)</f>
        <v>2650.04</v>
      </c>
      <c r="J9" s="8">
        <v>1092</v>
      </c>
      <c r="K9" s="3"/>
      <c r="L9" s="8">
        <f t="shared" si="0"/>
        <v>1092</v>
      </c>
      <c r="M9" s="8">
        <f t="shared" si="1"/>
        <v>1558.04</v>
      </c>
    </row>
    <row r="10" spans="1:13">
      <c r="A10" s="26" t="s">
        <v>19</v>
      </c>
      <c r="B10" s="3">
        <v>2022.32</v>
      </c>
      <c r="C10" s="3"/>
      <c r="D10" s="3">
        <v>0</v>
      </c>
      <c r="E10" s="3"/>
      <c r="F10" s="8">
        <v>0</v>
      </c>
      <c r="G10" s="3"/>
      <c r="H10" s="3">
        <v>613.87</v>
      </c>
      <c r="I10" s="3">
        <f t="shared" si="2"/>
        <v>2636.19</v>
      </c>
      <c r="J10" s="8">
        <v>7086.18</v>
      </c>
      <c r="K10" s="3"/>
      <c r="L10" s="8">
        <f t="shared" si="0"/>
        <v>7086.18</v>
      </c>
      <c r="M10" s="8">
        <f t="shared" si="1"/>
        <v>-4449.99</v>
      </c>
    </row>
    <row r="11" spans="1:13">
      <c r="A11" s="26" t="s">
        <v>20</v>
      </c>
      <c r="B11" s="3">
        <v>2022.32</v>
      </c>
      <c r="C11" s="3"/>
      <c r="D11" s="3">
        <v>0</v>
      </c>
      <c r="E11" s="3"/>
      <c r="F11" s="8">
        <v>0</v>
      </c>
      <c r="G11" s="3"/>
      <c r="H11" s="3">
        <v>613.87</v>
      </c>
      <c r="I11" s="3">
        <f t="shared" si="2"/>
        <v>2636.19</v>
      </c>
      <c r="J11" s="8">
        <v>80</v>
      </c>
      <c r="K11" s="3"/>
      <c r="L11" s="8">
        <f t="shared" si="0"/>
        <v>80</v>
      </c>
      <c r="M11" s="8">
        <f t="shared" si="1"/>
        <v>2556.19</v>
      </c>
    </row>
    <row r="12" spans="1:13">
      <c r="A12" s="26" t="s">
        <v>21</v>
      </c>
      <c r="B12" s="3">
        <v>2022.32</v>
      </c>
      <c r="C12" s="3"/>
      <c r="D12" s="3">
        <v>13.85</v>
      </c>
      <c r="E12" s="3"/>
      <c r="F12" s="8">
        <v>0</v>
      </c>
      <c r="G12" s="3"/>
      <c r="H12" s="3">
        <v>613.87</v>
      </c>
      <c r="I12" s="3">
        <f t="shared" si="2"/>
        <v>2650.04</v>
      </c>
      <c r="J12" s="8">
        <v>705</v>
      </c>
      <c r="K12" s="3"/>
      <c r="L12" s="8">
        <f t="shared" si="0"/>
        <v>705</v>
      </c>
      <c r="M12" s="8">
        <f t="shared" si="1"/>
        <v>1945.04</v>
      </c>
    </row>
    <row r="13" spans="1:13">
      <c r="A13" s="26" t="s">
        <v>22</v>
      </c>
      <c r="B13" s="3"/>
      <c r="C13" s="3"/>
      <c r="D13" s="3"/>
      <c r="E13" s="3"/>
      <c r="F13" s="8"/>
      <c r="G13" s="3"/>
      <c r="H13" s="3"/>
      <c r="I13" s="3">
        <f t="shared" si="2"/>
        <v>0</v>
      </c>
      <c r="J13" s="8"/>
      <c r="K13" s="3"/>
      <c r="L13" s="8">
        <f t="shared" si="0"/>
        <v>0</v>
      </c>
      <c r="M13" s="8">
        <f t="shared" si="1"/>
        <v>0</v>
      </c>
    </row>
    <row r="14" spans="1:13">
      <c r="A14" s="26" t="s">
        <v>23</v>
      </c>
      <c r="B14" s="3"/>
      <c r="C14" s="3"/>
      <c r="D14" s="3"/>
      <c r="E14" s="3"/>
      <c r="F14" s="8"/>
      <c r="G14" s="3"/>
      <c r="H14" s="3"/>
      <c r="I14" s="3">
        <f t="shared" si="2"/>
        <v>0</v>
      </c>
      <c r="J14" s="8"/>
      <c r="K14" s="3"/>
      <c r="L14" s="8">
        <f t="shared" si="0"/>
        <v>0</v>
      </c>
      <c r="M14" s="8">
        <f t="shared" si="1"/>
        <v>0</v>
      </c>
    </row>
    <row r="15" spans="1:13">
      <c r="A15" s="26" t="s">
        <v>24</v>
      </c>
      <c r="B15" s="3"/>
      <c r="C15" s="3"/>
      <c r="D15" s="3"/>
      <c r="E15" s="3"/>
      <c r="F15" s="8"/>
      <c r="G15" s="3"/>
      <c r="H15" s="3"/>
      <c r="I15" s="3">
        <f t="shared" si="2"/>
        <v>0</v>
      </c>
      <c r="J15" s="8"/>
      <c r="K15" s="3"/>
      <c r="L15" s="8">
        <f t="shared" si="0"/>
        <v>0</v>
      </c>
      <c r="M15" s="8">
        <f t="shared" si="1"/>
        <v>0</v>
      </c>
    </row>
    <row r="16" spans="1:13">
      <c r="A16" s="26" t="s">
        <v>25</v>
      </c>
      <c r="B16" s="3"/>
      <c r="C16" s="3"/>
      <c r="D16" s="3"/>
      <c r="E16" s="3"/>
      <c r="F16" s="8"/>
      <c r="G16" s="3"/>
      <c r="H16" s="3"/>
      <c r="I16" s="3">
        <f t="shared" si="2"/>
        <v>0</v>
      </c>
      <c r="J16" s="8"/>
      <c r="K16" s="3"/>
      <c r="L16" s="8">
        <f t="shared" si="0"/>
        <v>0</v>
      </c>
      <c r="M16" s="8">
        <f t="shared" si="1"/>
        <v>0</v>
      </c>
    </row>
    <row r="17" spans="1:13">
      <c r="A17" s="26" t="s">
        <v>26</v>
      </c>
      <c r="B17" s="3"/>
      <c r="C17" s="3"/>
      <c r="D17" s="3"/>
      <c r="E17" s="3"/>
      <c r="F17" s="8"/>
      <c r="G17" s="3"/>
      <c r="H17" s="3"/>
      <c r="I17" s="3">
        <f t="shared" si="2"/>
        <v>0</v>
      </c>
      <c r="J17" s="8"/>
      <c r="K17" s="3"/>
      <c r="L17" s="8">
        <f t="shared" si="0"/>
        <v>0</v>
      </c>
      <c r="M17" s="8">
        <f t="shared" si="1"/>
        <v>0</v>
      </c>
    </row>
    <row r="18" spans="1:13">
      <c r="A18" s="26" t="s">
        <v>27</v>
      </c>
      <c r="B18" s="3"/>
      <c r="C18" s="3"/>
      <c r="D18" s="3"/>
      <c r="E18" s="3"/>
      <c r="F18" s="8"/>
      <c r="G18" s="3"/>
      <c r="H18" s="3"/>
      <c r="I18" s="3">
        <f t="shared" si="2"/>
        <v>0</v>
      </c>
      <c r="J18" s="8"/>
      <c r="K18" s="3"/>
      <c r="L18" s="8">
        <f t="shared" si="0"/>
        <v>0</v>
      </c>
      <c r="M18" s="8">
        <f t="shared" si="1"/>
        <v>0</v>
      </c>
    </row>
    <row r="19" spans="1:13">
      <c r="A19" s="27" t="s">
        <v>28</v>
      </c>
      <c r="B19" s="3">
        <f>SUM(B7:B18)</f>
        <v>12133.92</v>
      </c>
      <c r="C19" s="3">
        <f>SUM(C7:C15)</f>
        <v>0</v>
      </c>
      <c r="D19" s="3">
        <f>SUM(D7:D18)</f>
        <v>15121.210000000001</v>
      </c>
      <c r="E19" s="3">
        <f>SUM(E7:E15)</f>
        <v>0</v>
      </c>
      <c r="F19" s="8">
        <f>SUM(F7:F18)</f>
        <v>38507.040000000001</v>
      </c>
      <c r="G19" s="3">
        <f>SUM(G7:G18)</f>
        <v>0</v>
      </c>
      <c r="H19" s="3">
        <f>SUM(H7:H18)</f>
        <v>3683.22</v>
      </c>
      <c r="I19" s="3">
        <f>SUM(I7:I18)</f>
        <v>69445.39</v>
      </c>
      <c r="J19" s="8">
        <f>SUM(J6:J18)</f>
        <v>12384.18</v>
      </c>
      <c r="K19" s="3">
        <f>SUM(K7:K15)</f>
        <v>0</v>
      </c>
      <c r="L19" s="3">
        <f>SUM(L7:L18)</f>
        <v>12384.18</v>
      </c>
      <c r="M19" s="8">
        <f>I19-J19</f>
        <v>57061.21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13" sqref="J13"/>
    </sheetView>
  </sheetViews>
  <sheetFormatPr defaultRowHeight="15"/>
  <cols>
    <col min="9" max="9" width="10" customWidth="1"/>
  </cols>
  <sheetData>
    <row r="1" spans="1:13">
      <c r="A1" s="73" t="s">
        <v>215</v>
      </c>
      <c r="B1" s="73"/>
      <c r="C1" s="73"/>
      <c r="D1" s="73"/>
      <c r="E1" s="73"/>
      <c r="F1" s="74" t="s">
        <v>45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746.3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37</v>
      </c>
      <c r="J5" s="16" t="s">
        <v>13</v>
      </c>
      <c r="K5" s="16"/>
      <c r="L5" s="16" t="s">
        <v>33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5895.77</v>
      </c>
      <c r="C7" s="13"/>
      <c r="D7" s="13">
        <v>786.68</v>
      </c>
      <c r="E7" s="13"/>
      <c r="F7" s="18">
        <v>2008.45</v>
      </c>
      <c r="G7" s="13"/>
      <c r="H7" s="13">
        <v>544.79999999999995</v>
      </c>
      <c r="I7" s="18">
        <f>SUM(B7:H7)</f>
        <v>9235.7000000000007</v>
      </c>
      <c r="J7" s="18">
        <v>7070.14</v>
      </c>
      <c r="K7" s="13"/>
      <c r="L7" s="18">
        <f>SUM(J7:K7)</f>
        <v>7070.14</v>
      </c>
      <c r="M7" s="18">
        <f>I7-L7</f>
        <v>2165.5600000000004</v>
      </c>
    </row>
    <row r="8" spans="1:13">
      <c r="A8" s="13" t="s">
        <v>17</v>
      </c>
      <c r="B8" s="13">
        <v>5895.77</v>
      </c>
      <c r="C8" s="13"/>
      <c r="D8" s="13">
        <v>731.28</v>
      </c>
      <c r="E8" s="13"/>
      <c r="F8" s="18">
        <v>1867.01</v>
      </c>
      <c r="G8" s="13"/>
      <c r="H8" s="13">
        <v>544.79999999999995</v>
      </c>
      <c r="I8" s="18">
        <f>SUM(B8:H8)</f>
        <v>9038.8599999999988</v>
      </c>
      <c r="J8" s="18">
        <v>5870.95</v>
      </c>
      <c r="K8" s="13"/>
      <c r="L8" s="18">
        <f t="shared" ref="L8:L18" si="0">SUM(J8:K8)</f>
        <v>5870.95</v>
      </c>
      <c r="M8" s="18">
        <f t="shared" ref="M8:M18" si="1">I8-L8</f>
        <v>3167.9099999999989</v>
      </c>
    </row>
    <row r="9" spans="1:13">
      <c r="A9" s="13" t="s">
        <v>18</v>
      </c>
      <c r="B9" s="13">
        <v>5895.77</v>
      </c>
      <c r="C9" s="13"/>
      <c r="D9" s="13">
        <v>855.93</v>
      </c>
      <c r="E9" s="13"/>
      <c r="F9" s="18">
        <v>2185.17</v>
      </c>
      <c r="G9" s="13"/>
      <c r="H9" s="13">
        <v>544.79999999999995</v>
      </c>
      <c r="I9" s="18">
        <f>SUM(B9:H9)</f>
        <v>9481.67</v>
      </c>
      <c r="J9" s="18">
        <v>10011.69</v>
      </c>
      <c r="K9" s="13"/>
      <c r="L9" s="18">
        <f t="shared" si="0"/>
        <v>10011.69</v>
      </c>
      <c r="M9" s="18">
        <f t="shared" si="1"/>
        <v>-530.02000000000044</v>
      </c>
    </row>
    <row r="10" spans="1:13">
      <c r="A10" s="13" t="s">
        <v>19</v>
      </c>
      <c r="B10" s="13">
        <v>5895.77</v>
      </c>
      <c r="C10" s="13"/>
      <c r="D10" s="13">
        <v>689.73</v>
      </c>
      <c r="E10" s="13"/>
      <c r="F10" s="18">
        <v>1760.93</v>
      </c>
      <c r="G10" s="13"/>
      <c r="H10" s="13">
        <v>544.79999999999995</v>
      </c>
      <c r="I10" s="18">
        <f t="shared" ref="I10:I18" si="2">SUM(B10:H10)</f>
        <v>8891.23</v>
      </c>
      <c r="J10" s="18">
        <v>5815.19</v>
      </c>
      <c r="K10" s="13"/>
      <c r="L10" s="18">
        <f t="shared" si="0"/>
        <v>5815.19</v>
      </c>
      <c r="M10" s="18">
        <f t="shared" si="1"/>
        <v>3076.04</v>
      </c>
    </row>
    <row r="11" spans="1:13">
      <c r="A11" s="13" t="s">
        <v>20</v>
      </c>
      <c r="B11" s="13">
        <v>5895.77</v>
      </c>
      <c r="C11" s="13"/>
      <c r="D11" s="13">
        <v>800.53</v>
      </c>
      <c r="E11" s="13"/>
      <c r="F11" s="18">
        <v>2043.81</v>
      </c>
      <c r="G11" s="13"/>
      <c r="H11" s="13">
        <v>544.79999999999995</v>
      </c>
      <c r="I11" s="18">
        <f t="shared" si="2"/>
        <v>9284.91</v>
      </c>
      <c r="J11" s="18">
        <v>5978.42</v>
      </c>
      <c r="K11" s="13"/>
      <c r="L11" s="18">
        <f t="shared" si="0"/>
        <v>5978.42</v>
      </c>
      <c r="M11" s="18">
        <f t="shared" si="1"/>
        <v>3306.49</v>
      </c>
    </row>
    <row r="12" spans="1:13">
      <c r="A12" s="13" t="s">
        <v>21</v>
      </c>
      <c r="B12" s="13">
        <v>5895.77</v>
      </c>
      <c r="C12" s="13"/>
      <c r="D12" s="13">
        <v>1022.13</v>
      </c>
      <c r="E12" s="13"/>
      <c r="F12" s="18">
        <v>2609.5700000000002</v>
      </c>
      <c r="G12" s="13"/>
      <c r="H12" s="13">
        <v>544.79999999999995</v>
      </c>
      <c r="I12" s="18">
        <f t="shared" si="2"/>
        <v>10072.27</v>
      </c>
      <c r="J12" s="18">
        <v>8467.26</v>
      </c>
      <c r="K12" s="13"/>
      <c r="L12" s="18">
        <f t="shared" si="0"/>
        <v>8467.26</v>
      </c>
      <c r="M12" s="18">
        <f t="shared" si="1"/>
        <v>1605.0100000000002</v>
      </c>
    </row>
    <row r="13" spans="1:13">
      <c r="A13" s="13" t="s">
        <v>22</v>
      </c>
      <c r="B13" s="13"/>
      <c r="C13" s="13"/>
      <c r="D13" s="13"/>
      <c r="E13" s="13"/>
      <c r="F13" s="18"/>
      <c r="G13" s="13"/>
      <c r="H13" s="13"/>
      <c r="I13" s="18">
        <f t="shared" si="2"/>
        <v>0</v>
      </c>
      <c r="J13" s="18"/>
      <c r="K13" s="13"/>
      <c r="L13" s="18">
        <f t="shared" si="0"/>
        <v>0</v>
      </c>
      <c r="M13" s="18">
        <f t="shared" si="1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13"/>
      <c r="H14" s="13"/>
      <c r="I14" s="18">
        <f t="shared" si="2"/>
        <v>0</v>
      </c>
      <c r="J14" s="18"/>
      <c r="K14" s="13"/>
      <c r="L14" s="18">
        <f t="shared" si="0"/>
        <v>0</v>
      </c>
      <c r="M14" s="18">
        <f t="shared" si="1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3"/>
      <c r="H15" s="13"/>
      <c r="I15" s="18">
        <f t="shared" si="2"/>
        <v>0</v>
      </c>
      <c r="J15" s="18"/>
      <c r="K15" s="13"/>
      <c r="L15" s="18">
        <f t="shared" si="0"/>
        <v>0</v>
      </c>
      <c r="M15" s="18">
        <f t="shared" si="1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3"/>
      <c r="H16" s="13"/>
      <c r="I16" s="18">
        <f t="shared" si="2"/>
        <v>0</v>
      </c>
      <c r="J16" s="18"/>
      <c r="K16" s="13"/>
      <c r="L16" s="18">
        <f t="shared" si="0"/>
        <v>0</v>
      </c>
      <c r="M16" s="18">
        <f t="shared" si="1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3"/>
      <c r="H17" s="13"/>
      <c r="I17" s="18">
        <f t="shared" si="2"/>
        <v>0</v>
      </c>
      <c r="J17" s="18"/>
      <c r="K17" s="13"/>
      <c r="L17" s="18">
        <f t="shared" si="0"/>
        <v>0</v>
      </c>
      <c r="M17" s="18">
        <f t="shared" si="1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3"/>
      <c r="H18" s="13"/>
      <c r="I18" s="18">
        <f t="shared" si="2"/>
        <v>0</v>
      </c>
      <c r="J18" s="18"/>
      <c r="K18" s="13"/>
      <c r="L18" s="18">
        <f t="shared" si="0"/>
        <v>0</v>
      </c>
      <c r="M18" s="18">
        <f t="shared" si="1"/>
        <v>0</v>
      </c>
    </row>
    <row r="19" spans="1:13">
      <c r="A19" s="13" t="s">
        <v>40</v>
      </c>
      <c r="B19" s="13">
        <f>SUM(B7:B18)</f>
        <v>35374.620000000003</v>
      </c>
      <c r="C19" s="13">
        <f t="shared" ref="C19:K19" si="3">SUM(C7:C15)</f>
        <v>0</v>
      </c>
      <c r="D19" s="13">
        <f>SUM(D7:D18)</f>
        <v>4886.28</v>
      </c>
      <c r="E19" s="13">
        <f t="shared" si="3"/>
        <v>0</v>
      </c>
      <c r="F19" s="18">
        <f>SUM(F7:F18)</f>
        <v>12474.94</v>
      </c>
      <c r="G19" s="13">
        <f t="shared" si="3"/>
        <v>0</v>
      </c>
      <c r="H19" s="13">
        <f>SUM(H7:H18)</f>
        <v>3268.8</v>
      </c>
      <c r="I19" s="18">
        <f>SUM(I7:I18)</f>
        <v>56004.639999999999</v>
      </c>
      <c r="J19" s="13">
        <f>SUM(J6:J18)</f>
        <v>43213.65</v>
      </c>
      <c r="K19" s="13">
        <f t="shared" si="3"/>
        <v>0</v>
      </c>
      <c r="L19" s="13">
        <f>SUM(L7:L18)</f>
        <v>43213.65</v>
      </c>
      <c r="M19" s="18">
        <f>I19-J19</f>
        <v>12790.989999999998</v>
      </c>
    </row>
    <row r="20" spans="1:13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>
      <c r="A22" s="53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13" sqref="J13"/>
    </sheetView>
  </sheetViews>
  <sheetFormatPr defaultRowHeight="15"/>
  <cols>
    <col min="9" max="9" width="9.7109375" customWidth="1"/>
    <col min="12" max="12" width="10.85546875" customWidth="1"/>
  </cols>
  <sheetData>
    <row r="1" spans="1:13">
      <c r="A1" s="73" t="s">
        <v>216</v>
      </c>
      <c r="B1" s="73"/>
      <c r="C1" s="73"/>
      <c r="D1" s="73"/>
      <c r="E1" s="73"/>
      <c r="F1" s="74" t="s">
        <v>46</v>
      </c>
      <c r="G1" s="74"/>
      <c r="H1" s="74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1</v>
      </c>
      <c r="B3" s="12"/>
      <c r="C3" s="12" t="s">
        <v>2</v>
      </c>
      <c r="D3" s="12">
        <v>866.3</v>
      </c>
      <c r="E3" s="13" t="s">
        <v>3</v>
      </c>
      <c r="F3" s="12"/>
      <c r="G3" s="73"/>
      <c r="H3" s="73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6" t="s">
        <v>30</v>
      </c>
      <c r="G5" s="16" t="s">
        <v>31</v>
      </c>
      <c r="H5" s="16" t="s">
        <v>11</v>
      </c>
      <c r="I5" s="16" t="s">
        <v>12</v>
      </c>
      <c r="J5" s="16" t="s">
        <v>13</v>
      </c>
      <c r="K5" s="16"/>
      <c r="L5" s="16" t="s">
        <v>33</v>
      </c>
      <c r="M5" s="17" t="s">
        <v>15</v>
      </c>
    </row>
    <row r="6" spans="1:1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>
      <c r="A7" s="13" t="s">
        <v>16</v>
      </c>
      <c r="B7" s="13">
        <v>6843.77</v>
      </c>
      <c r="C7" s="13"/>
      <c r="D7" s="13">
        <v>842.08</v>
      </c>
      <c r="E7" s="13"/>
      <c r="F7" s="18">
        <v>2149.89</v>
      </c>
      <c r="G7" s="18">
        <v>173.26</v>
      </c>
      <c r="H7" s="13">
        <v>632.4</v>
      </c>
      <c r="I7" s="18">
        <f>SUM(B7:H7)</f>
        <v>10641.4</v>
      </c>
      <c r="J7" s="18">
        <v>7474.44</v>
      </c>
      <c r="K7" s="13"/>
      <c r="L7" s="18">
        <f>SUM(J7:K7)</f>
        <v>7474.44</v>
      </c>
      <c r="M7" s="18">
        <f>I7-L7</f>
        <v>3166.96</v>
      </c>
    </row>
    <row r="8" spans="1:13">
      <c r="A8" s="13" t="s">
        <v>17</v>
      </c>
      <c r="B8" s="13">
        <v>6843.77</v>
      </c>
      <c r="C8" s="13"/>
      <c r="D8" s="13">
        <v>1576.13</v>
      </c>
      <c r="E8" s="13"/>
      <c r="F8" s="18">
        <v>4023.97</v>
      </c>
      <c r="G8" s="18">
        <v>173.26</v>
      </c>
      <c r="H8" s="13">
        <v>632.4</v>
      </c>
      <c r="I8" s="18">
        <f>SUM(B8:H8)</f>
        <v>13249.53</v>
      </c>
      <c r="J8" s="18">
        <v>16363.17</v>
      </c>
      <c r="K8" s="13"/>
      <c r="L8" s="18">
        <f t="shared" ref="L8:L15" si="0">SUM(J8:K8)</f>
        <v>16363.17</v>
      </c>
      <c r="M8" s="18">
        <f t="shared" ref="M8:M18" si="1">I8-L8</f>
        <v>-3113.6399999999994</v>
      </c>
    </row>
    <row r="9" spans="1:13">
      <c r="A9" s="13" t="s">
        <v>18</v>
      </c>
      <c r="B9" s="13">
        <v>6843.77</v>
      </c>
      <c r="C9" s="13"/>
      <c r="D9" s="13">
        <v>1091.3800000000001</v>
      </c>
      <c r="E9" s="13"/>
      <c r="F9" s="18">
        <v>2786.37</v>
      </c>
      <c r="G9" s="18">
        <v>173.26</v>
      </c>
      <c r="H9" s="13">
        <v>632.4</v>
      </c>
      <c r="I9" s="18">
        <f>SUM(B9:H9)</f>
        <v>11527.18</v>
      </c>
      <c r="J9" s="18">
        <v>8661.17</v>
      </c>
      <c r="K9" s="13"/>
      <c r="L9" s="18">
        <f t="shared" si="0"/>
        <v>8661.17</v>
      </c>
      <c r="M9" s="18">
        <f t="shared" si="1"/>
        <v>2866.01</v>
      </c>
    </row>
    <row r="10" spans="1:13">
      <c r="A10" s="13" t="s">
        <v>19</v>
      </c>
      <c r="B10" s="13">
        <v>6843.77</v>
      </c>
      <c r="C10" s="13"/>
      <c r="D10" s="13">
        <v>1022.13</v>
      </c>
      <c r="E10" s="13"/>
      <c r="F10" s="18">
        <v>2609.5700000000002</v>
      </c>
      <c r="G10" s="18">
        <v>173.26</v>
      </c>
      <c r="H10" s="13">
        <v>632.4</v>
      </c>
      <c r="I10" s="18">
        <f>SUM(B10:H10)</f>
        <v>11281.130000000001</v>
      </c>
      <c r="J10" s="18">
        <v>9291.68</v>
      </c>
      <c r="K10" s="13"/>
      <c r="L10" s="18">
        <f t="shared" si="0"/>
        <v>9291.68</v>
      </c>
      <c r="M10" s="18">
        <f t="shared" si="1"/>
        <v>1989.4500000000007</v>
      </c>
    </row>
    <row r="11" spans="1:13">
      <c r="A11" s="13" t="s">
        <v>20</v>
      </c>
      <c r="B11" s="13">
        <v>6843.77</v>
      </c>
      <c r="C11" s="13"/>
      <c r="D11" s="13">
        <v>1063.68</v>
      </c>
      <c r="E11" s="13"/>
      <c r="F11" s="18">
        <v>2715.65</v>
      </c>
      <c r="G11" s="18">
        <v>173.26</v>
      </c>
      <c r="H11" s="13">
        <v>632.4</v>
      </c>
      <c r="I11" s="18">
        <f>SUM(B11:H11)</f>
        <v>11428.76</v>
      </c>
      <c r="J11" s="18">
        <v>10364.66</v>
      </c>
      <c r="K11" s="13"/>
      <c r="L11" s="18">
        <f t="shared" si="0"/>
        <v>10364.66</v>
      </c>
      <c r="M11" s="18">
        <f t="shared" si="1"/>
        <v>1064.1000000000004</v>
      </c>
    </row>
    <row r="12" spans="1:13">
      <c r="A12" s="13" t="s">
        <v>21</v>
      </c>
      <c r="B12" s="13">
        <v>6843.77</v>
      </c>
      <c r="C12" s="13"/>
      <c r="D12" s="13">
        <v>1229.8800000000001</v>
      </c>
      <c r="E12" s="13"/>
      <c r="F12" s="18">
        <v>3139.97</v>
      </c>
      <c r="G12" s="18">
        <v>173.26</v>
      </c>
      <c r="H12" s="13">
        <v>632.4</v>
      </c>
      <c r="I12" s="18">
        <f t="shared" ref="I12:I18" si="2">SUM(B12:H12)</f>
        <v>12019.28</v>
      </c>
      <c r="J12" s="18">
        <v>9855.51</v>
      </c>
      <c r="K12" s="13"/>
      <c r="L12" s="18">
        <f t="shared" si="0"/>
        <v>9855.51</v>
      </c>
      <c r="M12" s="18">
        <f t="shared" si="1"/>
        <v>2163.7700000000004</v>
      </c>
    </row>
    <row r="13" spans="1:13">
      <c r="A13" s="13" t="s">
        <v>22</v>
      </c>
      <c r="B13" s="13"/>
      <c r="C13" s="13"/>
      <c r="D13" s="13"/>
      <c r="E13" s="13"/>
      <c r="F13" s="18"/>
      <c r="G13" s="18"/>
      <c r="H13" s="13"/>
      <c r="I13" s="18">
        <f t="shared" si="2"/>
        <v>0</v>
      </c>
      <c r="J13" s="18"/>
      <c r="K13" s="13"/>
      <c r="L13" s="18">
        <f t="shared" si="0"/>
        <v>0</v>
      </c>
      <c r="M13" s="18">
        <f t="shared" si="1"/>
        <v>0</v>
      </c>
    </row>
    <row r="14" spans="1:13">
      <c r="A14" s="13" t="s">
        <v>23</v>
      </c>
      <c r="B14" s="13"/>
      <c r="C14" s="13"/>
      <c r="D14" s="13"/>
      <c r="E14" s="13"/>
      <c r="F14" s="18"/>
      <c r="G14" s="23"/>
      <c r="H14" s="13"/>
      <c r="I14" s="18">
        <f t="shared" si="2"/>
        <v>0</v>
      </c>
      <c r="J14" s="18"/>
      <c r="K14" s="13"/>
      <c r="L14" s="18">
        <f t="shared" si="0"/>
        <v>0</v>
      </c>
      <c r="M14" s="18">
        <f t="shared" si="1"/>
        <v>0</v>
      </c>
    </row>
    <row r="15" spans="1:13">
      <c r="A15" s="13" t="s">
        <v>24</v>
      </c>
      <c r="B15" s="13"/>
      <c r="C15" s="13"/>
      <c r="D15" s="13"/>
      <c r="E15" s="13"/>
      <c r="F15" s="18"/>
      <c r="G15" s="18"/>
      <c r="H15" s="13"/>
      <c r="I15" s="18">
        <f t="shared" si="2"/>
        <v>0</v>
      </c>
      <c r="J15" s="18"/>
      <c r="K15" s="13"/>
      <c r="L15" s="18">
        <f t="shared" si="0"/>
        <v>0</v>
      </c>
      <c r="M15" s="18">
        <f t="shared" si="1"/>
        <v>0</v>
      </c>
    </row>
    <row r="16" spans="1:13">
      <c r="A16" s="13" t="s">
        <v>25</v>
      </c>
      <c r="B16" s="13"/>
      <c r="C16" s="13"/>
      <c r="D16" s="13"/>
      <c r="E16" s="13"/>
      <c r="F16" s="18"/>
      <c r="G16" s="18"/>
      <c r="H16" s="13"/>
      <c r="I16" s="18">
        <f t="shared" si="2"/>
        <v>0</v>
      </c>
      <c r="J16" s="18"/>
      <c r="K16" s="13"/>
      <c r="L16" s="18">
        <f>J16+K16</f>
        <v>0</v>
      </c>
      <c r="M16" s="18">
        <f t="shared" si="1"/>
        <v>0</v>
      </c>
    </row>
    <row r="17" spans="1:13">
      <c r="A17" s="13" t="s">
        <v>26</v>
      </c>
      <c r="B17" s="13"/>
      <c r="C17" s="13"/>
      <c r="D17" s="13"/>
      <c r="E17" s="13"/>
      <c r="F17" s="18"/>
      <c r="G17" s="18"/>
      <c r="H17" s="13"/>
      <c r="I17" s="18">
        <f t="shared" si="2"/>
        <v>0</v>
      </c>
      <c r="J17" s="18"/>
      <c r="K17" s="13"/>
      <c r="L17" s="18">
        <f>J17+K17</f>
        <v>0</v>
      </c>
      <c r="M17" s="18">
        <f t="shared" si="1"/>
        <v>0</v>
      </c>
    </row>
    <row r="18" spans="1:13">
      <c r="A18" s="13" t="s">
        <v>27</v>
      </c>
      <c r="B18" s="13"/>
      <c r="C18" s="13"/>
      <c r="D18" s="13"/>
      <c r="E18" s="13"/>
      <c r="F18" s="18"/>
      <c r="G18" s="18"/>
      <c r="H18" s="13"/>
      <c r="I18" s="18">
        <f t="shared" si="2"/>
        <v>0</v>
      </c>
      <c r="J18" s="18"/>
      <c r="K18" s="13"/>
      <c r="L18" s="18">
        <f>J18+K18</f>
        <v>0</v>
      </c>
      <c r="M18" s="18">
        <f t="shared" si="1"/>
        <v>0</v>
      </c>
    </row>
    <row r="19" spans="1:13">
      <c r="A19" s="19" t="s">
        <v>28</v>
      </c>
      <c r="B19" s="13">
        <f>SUM(B7:B18)</f>
        <v>41062.62000000001</v>
      </c>
      <c r="C19" s="13">
        <f>SUM(C7:C15)</f>
        <v>0</v>
      </c>
      <c r="D19" s="13">
        <f>SUM(D7:D18)</f>
        <v>6825.2800000000007</v>
      </c>
      <c r="E19" s="13">
        <f>SUM(E7:E15)</f>
        <v>0</v>
      </c>
      <c r="F19" s="13">
        <f>SUM(F7:F18)</f>
        <v>17425.419999999998</v>
      </c>
      <c r="G19" s="18">
        <f>SUM(G7:G18)</f>
        <v>1039.56</v>
      </c>
      <c r="H19" s="13">
        <f>SUM(H7:H18)</f>
        <v>3794.4</v>
      </c>
      <c r="I19" s="18">
        <f>SUM(I7:I18)</f>
        <v>70147.280000000013</v>
      </c>
      <c r="J19" s="13">
        <f>SUM(J6:J18)</f>
        <v>62010.63</v>
      </c>
      <c r="K19" s="13">
        <f>SUM(K7:K15)</f>
        <v>0</v>
      </c>
      <c r="L19" s="18">
        <f>SUM(L7:L18)</f>
        <v>62010.63</v>
      </c>
      <c r="M19" s="18">
        <f>I19-J19</f>
        <v>8136.650000000016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72</vt:i4>
      </vt:variant>
    </vt:vector>
  </HeadingPairs>
  <TitlesOfParts>
    <vt:vector size="72" baseType="lpstr">
      <vt:lpstr>Молодежная 28</vt:lpstr>
      <vt:lpstr>Дружбы 22а</vt:lpstr>
      <vt:lpstr>Дружбы 22</vt:lpstr>
      <vt:lpstr>Дружбы 24</vt:lpstr>
      <vt:lpstr>Дружбы 26</vt:lpstr>
      <vt:lpstr>Комс 34</vt:lpstr>
      <vt:lpstr>Комс 37</vt:lpstr>
      <vt:lpstr>комс 39</vt:lpstr>
      <vt:lpstr>комс 40-1</vt:lpstr>
      <vt:lpstr>комс 40</vt:lpstr>
      <vt:lpstr>комс 41</vt:lpstr>
      <vt:lpstr>комс 42</vt:lpstr>
      <vt:lpstr>комс 43</vt:lpstr>
      <vt:lpstr>комс 45</vt:lpstr>
      <vt:lpstr>комс 47</vt:lpstr>
      <vt:lpstr>комс 32</vt:lpstr>
      <vt:lpstr>комс 45-1</vt:lpstr>
      <vt:lpstr>красноарм 125-1</vt:lpstr>
      <vt:lpstr>красноарм 22</vt:lpstr>
      <vt:lpstr>красноарм 50</vt:lpstr>
      <vt:lpstr>красноарм 54</vt:lpstr>
      <vt:lpstr>красноарм 55</vt:lpstr>
      <vt:lpstr>красноарм 63</vt:lpstr>
      <vt:lpstr>красноарм 65</vt:lpstr>
      <vt:lpstr>красноарм 125</vt:lpstr>
      <vt:lpstr>красноарм 127</vt:lpstr>
      <vt:lpstr>красноарм 129</vt:lpstr>
      <vt:lpstr>ленинская 109</vt:lpstr>
      <vt:lpstr>ленинская 111</vt:lpstr>
      <vt:lpstr>ленинская 130</vt:lpstr>
      <vt:lpstr>механиз 4</vt:lpstr>
      <vt:lpstr>мира 31</vt:lpstr>
      <vt:lpstr>мира 33</vt:lpstr>
      <vt:lpstr>мира 34</vt:lpstr>
      <vt:lpstr>мира 34-1</vt:lpstr>
      <vt:lpstr>мира 36</vt:lpstr>
      <vt:lpstr>мира 36-1</vt:lpstr>
      <vt:lpstr>мира 38</vt:lpstr>
      <vt:lpstr>мира 40</vt:lpstr>
      <vt:lpstr>мира 42</vt:lpstr>
      <vt:lpstr>мира 42-1</vt:lpstr>
      <vt:lpstr>мира 44</vt:lpstr>
      <vt:lpstr>мира 44-1</vt:lpstr>
      <vt:lpstr>мира 44-2</vt:lpstr>
      <vt:lpstr>Мира 46</vt:lpstr>
      <vt:lpstr>мира 46-1</vt:lpstr>
      <vt:lpstr>Мира 46-2</vt:lpstr>
      <vt:lpstr>Октяб 7</vt:lpstr>
      <vt:lpstr>парковый 3</vt:lpstr>
      <vt:lpstr>парковый 4</vt:lpstr>
      <vt:lpstr>пионер 36</vt:lpstr>
      <vt:lpstr>пионер 37</vt:lpstr>
      <vt:lpstr>пионер 39</vt:lpstr>
      <vt:lpstr>пионер 41</vt:lpstr>
      <vt:lpstr>пожар 9</vt:lpstr>
      <vt:lpstr>пожар 11</vt:lpstr>
      <vt:lpstr>пожар 14</vt:lpstr>
      <vt:lpstr>сов 128</vt:lpstr>
      <vt:lpstr>сов 131</vt:lpstr>
      <vt:lpstr>сов 128 б</vt:lpstr>
      <vt:lpstr>труда 11</vt:lpstr>
      <vt:lpstr>труда 12</vt:lpstr>
      <vt:lpstr>Центр 1</vt:lpstr>
      <vt:lpstr>центр 2</vt:lpstr>
      <vt:lpstr>Центр 2 а</vt:lpstr>
      <vt:lpstr>сводная таблица</vt:lpstr>
      <vt:lpstr>Центр 5 а</vt:lpstr>
      <vt:lpstr>школ 8 а</vt:lpstr>
      <vt:lpstr>юбил 1</vt:lpstr>
      <vt:lpstr>Мех-ров 2</vt:lpstr>
      <vt:lpstr>Центральный 3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2015-07-13T04:22:31Z</dcterms:modified>
</cp:coreProperties>
</file>